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fileSharing readOnlyRecommended="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odie\Desktop\HAS\Reports\Financial reports\"/>
    </mc:Choice>
  </mc:AlternateContent>
  <xr:revisionPtr revIDLastSave="0" documentId="8_{6AACCE5D-1E5F-4CFC-8135-B139195B0048}" xr6:coauthVersionLast="40" xr6:coauthVersionMax="40" xr10:uidLastSave="{00000000-0000-0000-0000-000000000000}"/>
  <bookViews>
    <workbookView xWindow="0" yWindow="0" windowWidth="7410" windowHeight="4470" tabRatio="872" activeTab="16" xr2:uid="{00000000-000D-0000-FFFF-FFFF00000000}"/>
  </bookViews>
  <sheets>
    <sheet name="Summary" sheetId="11" r:id="rId1"/>
    <sheet name="1000-Memberships" sheetId="22" r:id="rId2"/>
    <sheet name="1010-Merchandise" sheetId="27" r:id="rId3"/>
    <sheet name="1020-Book Sales" sheetId="24" r:id="rId4"/>
    <sheet name="1025-Advertising Income" sheetId="32" r:id="rId5"/>
    <sheet name="1030-Interest" sheetId="28" r:id="rId6"/>
    <sheet name="1035-Fundraising" sheetId="33" r:id="rId7"/>
    <sheet name="1040-Paypal Income" sheetId="30" r:id="rId8"/>
    <sheet name="1050-Other Income" sheetId="8" r:id="rId9"/>
    <sheet name="2000-Marketing" sheetId="17" r:id="rId10"/>
    <sheet name="2010-Printing" sheetId="29" r:id="rId11"/>
    <sheet name="2020-Postage" sheetId="18" r:id="rId12"/>
    <sheet name="2030-Stationery" sheetId="26" r:id="rId13"/>
    <sheet name="2040-Book Purchases" sheetId="31" r:id="rId14"/>
    <sheet name="2050-Bank Fees" sheetId="19" r:id="rId15"/>
    <sheet name="2060-Other" sheetId="25" r:id="rId16"/>
    <sheet name="PayPal Details" sheetId="34" r:id="rId17"/>
    <sheet name="PayPal Transaction Details" sheetId="35" r:id="rId18"/>
  </sheets>
  <externalReferences>
    <externalReference r:id="rId19"/>
  </externalReferences>
  <definedNames>
    <definedName name="_xlnm._FilterDatabase" localSheetId="8" hidden="1">'1050-Other Income'!$A$2:$I$2375</definedName>
    <definedName name="_xlnm._FilterDatabase" localSheetId="9" hidden="1">'2000-Marketing'!$A$2:$L$2377</definedName>
    <definedName name="_xlnm._FilterDatabase" localSheetId="11" hidden="1">'2020-Postage'!$A$2:$L$2376</definedName>
    <definedName name="_xlnm._FilterDatabase" localSheetId="14" hidden="1">'2050-Bank Fees'!$A$2:$L$2378</definedName>
    <definedName name="month">'[1]General Input'!$B$5</definedName>
    <definedName name="_xlnm.Print_Area" localSheetId="8">'1050-Other Income'!$A$2:$K$20</definedName>
    <definedName name="_xlnm.Print_Area" localSheetId="9">'2000-Marketing'!$A$2:$K$25</definedName>
    <definedName name="_xlnm.Print_Area" localSheetId="11">'2020-Postage'!$A$2:$K$25</definedName>
    <definedName name="_xlnm.Print_Area" localSheetId="14">'2050-Bank Fees'!$A$2:$K$25</definedName>
    <definedName name="_xlnm.Print_Area" localSheetId="0">Summary!$A$1:$P$5</definedName>
    <definedName name="_xlnm.Print_Titles" localSheetId="8">'1050-Other Income'!$2:$2</definedName>
    <definedName name="_xlnm.Print_Titles" localSheetId="9">'2000-Marketing'!$2:$2</definedName>
    <definedName name="_xlnm.Print_Titles" localSheetId="11">'2020-Postage'!$2:$2</definedName>
    <definedName name="_xlnm.Print_Titles" localSheetId="14">'2050-Bank Fees'!$2:$2</definedName>
  </definedNames>
  <calcPr calcId="181029"/>
</workbook>
</file>

<file path=xl/calcChain.xml><?xml version="1.0" encoding="utf-8"?>
<calcChain xmlns="http://schemas.openxmlformats.org/spreadsheetml/2006/main">
  <c r="G73" i="34" l="1"/>
  <c r="F67" i="34"/>
  <c r="G28" i="35"/>
  <c r="G10" i="35"/>
  <c r="H134" i="11"/>
  <c r="F149" i="34" l="1"/>
  <c r="F73" i="34"/>
  <c r="G26" i="34"/>
  <c r="F26" i="34"/>
  <c r="F27" i="34"/>
  <c r="C90" i="11" s="1"/>
  <c r="G27" i="34"/>
  <c r="F28" i="34"/>
  <c r="G76" i="35"/>
  <c r="M77" i="35"/>
  <c r="M76" i="35"/>
  <c r="S76" i="35"/>
  <c r="S75" i="35"/>
  <c r="S74" i="35"/>
  <c r="Q78" i="35"/>
  <c r="P78" i="35"/>
  <c r="O78" i="35"/>
  <c r="N78" i="35"/>
  <c r="L78" i="35"/>
  <c r="K78" i="35"/>
  <c r="J78" i="35"/>
  <c r="I78" i="35"/>
  <c r="H78" i="35"/>
  <c r="F78" i="35"/>
  <c r="E78" i="35"/>
  <c r="D78" i="35"/>
  <c r="E14" i="25" l="1"/>
  <c r="E4" i="19"/>
  <c r="E5" i="31"/>
  <c r="E9" i="18"/>
  <c r="E6" i="26"/>
  <c r="E4" i="29"/>
  <c r="E16" i="17"/>
  <c r="E6" i="8"/>
  <c r="E4" i="30"/>
  <c r="E15" i="24"/>
  <c r="E9" i="27"/>
  <c r="E10" i="22"/>
  <c r="G75" i="34"/>
  <c r="G74" i="34"/>
  <c r="G65" i="34"/>
  <c r="G64" i="34"/>
  <c r="G12" i="34"/>
  <c r="N90" i="11"/>
  <c r="M90" i="11"/>
  <c r="L90" i="11"/>
  <c r="K90" i="11"/>
  <c r="J90" i="11"/>
  <c r="I90" i="11"/>
  <c r="H90" i="11"/>
  <c r="G90" i="11"/>
  <c r="F90" i="11"/>
  <c r="E90" i="11"/>
  <c r="D90" i="11"/>
  <c r="O90" i="11" l="1"/>
  <c r="F148" i="34"/>
  <c r="F147" i="34"/>
  <c r="F146" i="34"/>
  <c r="F145" i="34"/>
  <c r="F144" i="34"/>
  <c r="F143" i="34"/>
  <c r="F142" i="34"/>
  <c r="F141" i="34"/>
  <c r="F140" i="34"/>
  <c r="F139" i="34"/>
  <c r="F138" i="34"/>
  <c r="F137" i="34"/>
  <c r="F136" i="34"/>
  <c r="F135" i="34"/>
  <c r="F134" i="34"/>
  <c r="F133" i="34"/>
  <c r="F132" i="34"/>
  <c r="F131" i="34"/>
  <c r="F130" i="34"/>
  <c r="F129" i="34"/>
  <c r="F128" i="34"/>
  <c r="F127" i="34"/>
  <c r="F126" i="34"/>
  <c r="F125" i="34"/>
  <c r="F124" i="34"/>
  <c r="F123" i="34"/>
  <c r="F122" i="34"/>
  <c r="F121" i="34"/>
  <c r="F120" i="34"/>
  <c r="F119" i="34"/>
  <c r="F118" i="34"/>
  <c r="F117" i="34"/>
  <c r="F116" i="34"/>
  <c r="F115" i="34"/>
  <c r="F114" i="34"/>
  <c r="F113" i="34"/>
  <c r="F112" i="34"/>
  <c r="F111" i="34"/>
  <c r="F110" i="34"/>
  <c r="F109" i="34"/>
  <c r="F108" i="34"/>
  <c r="F107" i="34"/>
  <c r="F106" i="34"/>
  <c r="F105" i="34"/>
  <c r="F104" i="34"/>
  <c r="F103" i="34"/>
  <c r="F102" i="34"/>
  <c r="F101" i="34"/>
  <c r="F100" i="34"/>
  <c r="F99" i="34"/>
  <c r="F98" i="34"/>
  <c r="F97" i="34"/>
  <c r="F96" i="34"/>
  <c r="F95" i="34"/>
  <c r="F94" i="34"/>
  <c r="F93" i="34"/>
  <c r="F92" i="34"/>
  <c r="F91" i="34"/>
  <c r="F90" i="34"/>
  <c r="F89" i="34"/>
  <c r="F88" i="34"/>
  <c r="F87" i="34"/>
  <c r="F86" i="34"/>
  <c r="F85" i="34"/>
  <c r="F84" i="34"/>
  <c r="F83" i="34"/>
  <c r="F82" i="34"/>
  <c r="F81" i="34"/>
  <c r="F80" i="34"/>
  <c r="F79" i="34"/>
  <c r="F78" i="34"/>
  <c r="F77" i="34"/>
  <c r="F76" i="34"/>
  <c r="F72" i="34"/>
  <c r="F25" i="34"/>
  <c r="F12" i="34"/>
  <c r="F11" i="34"/>
  <c r="F75" i="34"/>
  <c r="F71" i="34"/>
  <c r="F24" i="34"/>
  <c r="F70" i="34"/>
  <c r="F23" i="34"/>
  <c r="F64" i="34"/>
  <c r="F63" i="34"/>
  <c r="F62" i="34"/>
  <c r="F61" i="34"/>
  <c r="F69" i="34"/>
  <c r="F22" i="34"/>
  <c r="F60" i="34"/>
  <c r="F59" i="34"/>
  <c r="F58" i="34"/>
  <c r="F57" i="34"/>
  <c r="F56" i="34"/>
  <c r="F55" i="34"/>
  <c r="F54" i="34"/>
  <c r="F53" i="34"/>
  <c r="F52" i="34"/>
  <c r="F51" i="34"/>
  <c r="F50" i="34"/>
  <c r="F49" i="34"/>
  <c r="F10" i="34"/>
  <c r="F21" i="34"/>
  <c r="F20" i="34"/>
  <c r="F9" i="34"/>
  <c r="F8" i="34"/>
  <c r="F48" i="34"/>
  <c r="F47" i="34"/>
  <c r="F46" i="34"/>
  <c r="F7" i="34"/>
  <c r="F6" i="34"/>
  <c r="F45" i="34"/>
  <c r="F44" i="34"/>
  <c r="F43" i="34"/>
  <c r="F42" i="34"/>
  <c r="F41" i="34"/>
  <c r="F40" i="34"/>
  <c r="F39" i="34"/>
  <c r="F38" i="34"/>
  <c r="F37" i="34"/>
  <c r="F36" i="34"/>
  <c r="F19" i="34"/>
  <c r="F5" i="34"/>
  <c r="F35" i="34"/>
  <c r="F68" i="34"/>
  <c r="F34" i="34"/>
  <c r="F18" i="34"/>
  <c r="F33" i="34"/>
  <c r="F4" i="34"/>
  <c r="F32" i="34"/>
  <c r="F31" i="34"/>
  <c r="F30" i="34"/>
  <c r="F29" i="34"/>
  <c r="F17" i="34"/>
  <c r="F16" i="34"/>
  <c r="F15" i="34"/>
  <c r="F14" i="34"/>
  <c r="F3" i="34"/>
  <c r="F74" i="34"/>
  <c r="F66" i="34"/>
  <c r="F13" i="34"/>
  <c r="F65" i="34"/>
  <c r="D92" i="34"/>
  <c r="S77" i="35"/>
  <c r="M75" i="35"/>
  <c r="M74" i="35"/>
  <c r="G74" i="35"/>
  <c r="S73" i="35"/>
  <c r="M73" i="35"/>
  <c r="S72" i="35"/>
  <c r="M72" i="35"/>
  <c r="S71" i="35"/>
  <c r="M71" i="35"/>
  <c r="S70" i="35"/>
  <c r="M70" i="35"/>
  <c r="S69" i="35"/>
  <c r="M69" i="35"/>
  <c r="G69" i="35"/>
  <c r="S68" i="35"/>
  <c r="M68" i="35"/>
  <c r="S67" i="35"/>
  <c r="M67" i="35"/>
  <c r="G67" i="35"/>
  <c r="S66" i="35"/>
  <c r="M66" i="35"/>
  <c r="S65" i="35"/>
  <c r="M65" i="35"/>
  <c r="S64" i="35"/>
  <c r="M64" i="35"/>
  <c r="S63" i="35"/>
  <c r="M63" i="35"/>
  <c r="S62" i="35"/>
  <c r="M62" i="35"/>
  <c r="S61" i="35"/>
  <c r="M61" i="35"/>
  <c r="G61" i="35"/>
  <c r="S60" i="35"/>
  <c r="M60" i="35"/>
  <c r="S59" i="35"/>
  <c r="M59" i="35"/>
  <c r="S58" i="35"/>
  <c r="M58" i="35"/>
  <c r="S57" i="35"/>
  <c r="M57" i="35"/>
  <c r="S56" i="35"/>
  <c r="M56" i="35"/>
  <c r="S55" i="35"/>
  <c r="M55" i="35"/>
  <c r="S54" i="35"/>
  <c r="M54" i="35"/>
  <c r="S53" i="35"/>
  <c r="M53" i="35"/>
  <c r="S52" i="35"/>
  <c r="M52" i="35"/>
  <c r="S51" i="35"/>
  <c r="M51" i="35"/>
  <c r="S50" i="35"/>
  <c r="M50" i="35"/>
  <c r="S49" i="35"/>
  <c r="M49" i="35"/>
  <c r="S48" i="35"/>
  <c r="M48" i="35"/>
  <c r="S47" i="35"/>
  <c r="M47" i="35"/>
  <c r="G47" i="35"/>
  <c r="S46" i="35"/>
  <c r="M46" i="35"/>
  <c r="G46" i="35"/>
  <c r="S45" i="35"/>
  <c r="M45" i="35"/>
  <c r="S44" i="35"/>
  <c r="M44" i="35"/>
  <c r="S43" i="35"/>
  <c r="M43" i="35"/>
  <c r="S42" i="35"/>
  <c r="M42" i="35"/>
  <c r="S41" i="35"/>
  <c r="M41" i="35"/>
  <c r="S40" i="35"/>
  <c r="M40" i="35"/>
  <c r="S39" i="35"/>
  <c r="M39" i="35"/>
  <c r="S38" i="35"/>
  <c r="M38" i="35"/>
  <c r="S37" i="35"/>
  <c r="M37" i="35"/>
  <c r="S36" i="35"/>
  <c r="M36" i="35"/>
  <c r="S35" i="35"/>
  <c r="M35" i="35"/>
  <c r="S34" i="35"/>
  <c r="M34" i="35"/>
  <c r="S33" i="35"/>
  <c r="M33" i="35"/>
  <c r="S32" i="35"/>
  <c r="M32" i="35"/>
  <c r="S31" i="35"/>
  <c r="M31" i="35"/>
  <c r="S30" i="35"/>
  <c r="M30" i="35"/>
  <c r="S29" i="35"/>
  <c r="M29" i="35"/>
  <c r="S28" i="35"/>
  <c r="M28" i="35"/>
  <c r="S27" i="35"/>
  <c r="M27" i="35"/>
  <c r="S26" i="35"/>
  <c r="M26" i="35"/>
  <c r="S25" i="35"/>
  <c r="M25" i="35"/>
  <c r="S24" i="35"/>
  <c r="M24" i="35"/>
  <c r="S23" i="35"/>
  <c r="M23" i="35"/>
  <c r="S22" i="35"/>
  <c r="M22" i="35"/>
  <c r="S21" i="35"/>
  <c r="M21" i="35"/>
  <c r="R20" i="35"/>
  <c r="M20" i="35"/>
  <c r="S19" i="35"/>
  <c r="M19" i="35"/>
  <c r="S18" i="35"/>
  <c r="M18" i="35"/>
  <c r="S17" i="35"/>
  <c r="M17" i="35"/>
  <c r="S16" i="35"/>
  <c r="M16" i="35"/>
  <c r="S15" i="35"/>
  <c r="M15" i="35"/>
  <c r="S14" i="35"/>
  <c r="M14" i="35"/>
  <c r="S13" i="35"/>
  <c r="M13" i="35"/>
  <c r="G13" i="35"/>
  <c r="S12" i="35"/>
  <c r="M12" i="35"/>
  <c r="S11" i="35"/>
  <c r="M11" i="35"/>
  <c r="S10" i="35"/>
  <c r="M10" i="35"/>
  <c r="S9" i="35"/>
  <c r="M9" i="35"/>
  <c r="S8" i="35"/>
  <c r="M8" i="35"/>
  <c r="S7" i="35"/>
  <c r="M7" i="35"/>
  <c r="S6" i="35"/>
  <c r="M6" i="35"/>
  <c r="G6" i="35"/>
  <c r="S5" i="35"/>
  <c r="M5" i="35"/>
  <c r="N134" i="11"/>
  <c r="M134" i="11"/>
  <c r="L134" i="11"/>
  <c r="K134" i="11"/>
  <c r="J134" i="11"/>
  <c r="I134" i="11"/>
  <c r="G134" i="11"/>
  <c r="F134" i="11"/>
  <c r="E134" i="11"/>
  <c r="D134" i="11"/>
  <c r="O118" i="11"/>
  <c r="O114" i="11"/>
  <c r="O110" i="11"/>
  <c r="O108" i="11"/>
  <c r="O92" i="11"/>
  <c r="G150" i="34" l="1"/>
  <c r="G149" i="34"/>
  <c r="G88" i="11"/>
  <c r="N88" i="11"/>
  <c r="F88" i="11"/>
  <c r="M88" i="11"/>
  <c r="L88" i="11"/>
  <c r="D88" i="11"/>
  <c r="I88" i="11"/>
  <c r="K88" i="11"/>
  <c r="C88" i="11"/>
  <c r="J88" i="11"/>
  <c r="H88" i="11"/>
  <c r="E88" i="11"/>
  <c r="N122" i="11"/>
  <c r="F122" i="11"/>
  <c r="M122" i="11"/>
  <c r="E122" i="11"/>
  <c r="L122" i="11"/>
  <c r="D122" i="11"/>
  <c r="K122" i="11"/>
  <c r="C122" i="11"/>
  <c r="J122" i="11"/>
  <c r="I122" i="11"/>
  <c r="H122" i="11"/>
  <c r="G122" i="11"/>
  <c r="J112" i="11"/>
  <c r="I112" i="11"/>
  <c r="D112" i="11"/>
  <c r="H112" i="11"/>
  <c r="G112" i="11"/>
  <c r="N112" i="11"/>
  <c r="F112" i="11"/>
  <c r="L112" i="11"/>
  <c r="M112" i="11"/>
  <c r="E112" i="11"/>
  <c r="K112" i="11"/>
  <c r="C112" i="11"/>
  <c r="G78" i="35"/>
  <c r="M78" i="35"/>
  <c r="S20" i="35"/>
  <c r="S78" i="35" s="1"/>
  <c r="R78" i="35"/>
  <c r="H84" i="11"/>
  <c r="F84" i="11"/>
  <c r="J84" i="11"/>
  <c r="N84" i="11"/>
  <c r="D84" i="11"/>
  <c r="E84" i="11"/>
  <c r="L84" i="11"/>
  <c r="K84" i="11"/>
  <c r="C84" i="11"/>
  <c r="I84" i="11"/>
  <c r="G84" i="11"/>
  <c r="M84" i="11"/>
  <c r="L116" i="11"/>
  <c r="D116" i="11"/>
  <c r="F116" i="11"/>
  <c r="K116" i="11"/>
  <c r="C116" i="11"/>
  <c r="J116" i="11"/>
  <c r="I116" i="11"/>
  <c r="H116" i="11"/>
  <c r="G116" i="11"/>
  <c r="M116" i="11"/>
  <c r="E116" i="11"/>
  <c r="N116" i="11"/>
  <c r="H94" i="11"/>
  <c r="D94" i="11"/>
  <c r="G94" i="11"/>
  <c r="N94" i="11"/>
  <c r="F94" i="11"/>
  <c r="L94" i="11"/>
  <c r="M94" i="11"/>
  <c r="E94" i="11"/>
  <c r="J94" i="11"/>
  <c r="K94" i="11"/>
  <c r="C94" i="11"/>
  <c r="I94" i="11"/>
  <c r="H120" i="11"/>
  <c r="G120" i="11"/>
  <c r="N120" i="11"/>
  <c r="F120" i="11"/>
  <c r="J120" i="11"/>
  <c r="M120" i="11"/>
  <c r="E120" i="11"/>
  <c r="L120" i="11"/>
  <c r="D120" i="11"/>
  <c r="K120" i="11"/>
  <c r="C120" i="11"/>
  <c r="I120" i="11"/>
  <c r="N96" i="11"/>
  <c r="F96" i="11"/>
  <c r="M96" i="11"/>
  <c r="E96" i="11"/>
  <c r="L96" i="11"/>
  <c r="D96" i="11"/>
  <c r="K96" i="11"/>
  <c r="C96" i="11"/>
  <c r="J96" i="11"/>
  <c r="I96" i="11"/>
  <c r="H96" i="11"/>
  <c r="G96" i="11"/>
  <c r="I5" i="8"/>
  <c r="I12" i="25"/>
  <c r="O94" i="11" l="1"/>
  <c r="O96" i="11"/>
  <c r="I25" i="33"/>
  <c r="I24" i="33"/>
  <c r="I23" i="33"/>
  <c r="I22" i="33"/>
  <c r="I21" i="33"/>
  <c r="I20" i="33"/>
  <c r="I19" i="33"/>
  <c r="I18" i="33"/>
  <c r="I17" i="33"/>
  <c r="I16" i="33"/>
  <c r="I15" i="33"/>
  <c r="I14" i="33"/>
  <c r="I13" i="33"/>
  <c r="I12" i="33"/>
  <c r="I11" i="33"/>
  <c r="I10" i="33"/>
  <c r="I9" i="33"/>
  <c r="I8" i="33"/>
  <c r="I7" i="33"/>
  <c r="I6" i="33"/>
  <c r="I5" i="33"/>
  <c r="I4" i="33"/>
  <c r="I3" i="33"/>
  <c r="N18" i="11" s="1"/>
  <c r="E18" i="11" l="1"/>
  <c r="F18" i="11"/>
  <c r="G18" i="11"/>
  <c r="H18" i="11"/>
  <c r="C18" i="11"/>
  <c r="I18" i="11"/>
  <c r="L18" i="11"/>
  <c r="J18" i="11"/>
  <c r="K18" i="11"/>
  <c r="M18" i="11"/>
  <c r="D18" i="11"/>
  <c r="G57" i="11"/>
  <c r="O18" i="11" l="1"/>
  <c r="C161" i="11" s="1"/>
  <c r="I5" i="25"/>
  <c r="I25" i="32" l="1"/>
  <c r="I24" i="32"/>
  <c r="I23" i="32"/>
  <c r="I22" i="32"/>
  <c r="I21" i="32"/>
  <c r="I20" i="32"/>
  <c r="I19" i="32"/>
  <c r="I18" i="32"/>
  <c r="I3" i="22"/>
  <c r="I4" i="22"/>
  <c r="I5" i="22"/>
  <c r="I6" i="22"/>
  <c r="I7" i="22"/>
  <c r="I8" i="22"/>
  <c r="I9" i="22"/>
  <c r="I10" i="22"/>
  <c r="I11" i="22"/>
  <c r="I12" i="22"/>
  <c r="I13" i="22"/>
  <c r="I14" i="22"/>
  <c r="I17" i="32" l="1"/>
  <c r="I16" i="32"/>
  <c r="I15" i="32"/>
  <c r="I14" i="32"/>
  <c r="I13" i="32"/>
  <c r="I12" i="32"/>
  <c r="I11" i="32"/>
  <c r="I10" i="32"/>
  <c r="I9" i="32"/>
  <c r="I8" i="32"/>
  <c r="I7" i="32"/>
  <c r="I6" i="32"/>
  <c r="I5" i="32"/>
  <c r="I4" i="32"/>
  <c r="I3" i="32"/>
  <c r="N14" i="11" s="1"/>
  <c r="G14" i="11" l="1"/>
  <c r="H14" i="11"/>
  <c r="I14" i="11"/>
  <c r="J14" i="11"/>
  <c r="C14" i="11"/>
  <c r="K14" i="11"/>
  <c r="D14" i="11"/>
  <c r="L14" i="11"/>
  <c r="E14" i="11"/>
  <c r="M14" i="11"/>
  <c r="F14" i="11"/>
  <c r="I25" i="31"/>
  <c r="I24" i="31"/>
  <c r="I23" i="31"/>
  <c r="I22" i="31"/>
  <c r="I21" i="31"/>
  <c r="I20" i="31"/>
  <c r="I19" i="31"/>
  <c r="I18" i="31"/>
  <c r="I17" i="31"/>
  <c r="I16" i="31"/>
  <c r="I15" i="31"/>
  <c r="I14" i="31"/>
  <c r="I13" i="31"/>
  <c r="I12" i="31"/>
  <c r="I11" i="31"/>
  <c r="I10" i="31"/>
  <c r="I9" i="31"/>
  <c r="I8" i="31"/>
  <c r="I7" i="31"/>
  <c r="I6" i="31"/>
  <c r="I5" i="31"/>
  <c r="I4" i="31"/>
  <c r="I3" i="31"/>
  <c r="O14" i="11" l="1"/>
  <c r="C159" i="11" s="1"/>
  <c r="N41" i="11"/>
  <c r="F41" i="11"/>
  <c r="M41" i="11"/>
  <c r="E41" i="11"/>
  <c r="L41" i="11"/>
  <c r="K41" i="11"/>
  <c r="C41" i="11"/>
  <c r="J41" i="11"/>
  <c r="I41" i="11"/>
  <c r="H41" i="11"/>
  <c r="G41" i="11"/>
  <c r="D41" i="11"/>
  <c r="N57" i="11"/>
  <c r="M57" i="11"/>
  <c r="L57" i="11"/>
  <c r="K57" i="11"/>
  <c r="J57" i="11"/>
  <c r="I57" i="11"/>
  <c r="H57" i="11"/>
  <c r="F57" i="11"/>
  <c r="E57" i="11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I4" i="30"/>
  <c r="I3" i="30"/>
  <c r="E20" i="11" s="1"/>
  <c r="H20" i="11"/>
  <c r="D57" i="11"/>
  <c r="O41" i="11" l="1"/>
  <c r="F20" i="11"/>
  <c r="C20" i="11"/>
  <c r="D20" i="11"/>
  <c r="I20" i="11"/>
  <c r="J20" i="11"/>
  <c r="K20" i="11"/>
  <c r="L20" i="11"/>
  <c r="M20" i="11"/>
  <c r="N20" i="11"/>
  <c r="G20" i="11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I6" i="29"/>
  <c r="I5" i="29"/>
  <c r="I4" i="29"/>
  <c r="I3" i="29"/>
  <c r="F35" i="11" l="1"/>
  <c r="J35" i="11"/>
  <c r="C35" i="11"/>
  <c r="D35" i="11"/>
  <c r="E35" i="11"/>
  <c r="K35" i="11"/>
  <c r="L35" i="11"/>
  <c r="M35" i="11"/>
  <c r="N35" i="11"/>
  <c r="G35" i="11"/>
  <c r="H35" i="11"/>
  <c r="I35" i="11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" i="28"/>
  <c r="I4" i="28"/>
  <c r="I3" i="28"/>
  <c r="K16" i="11" l="1"/>
  <c r="J16" i="11"/>
  <c r="D16" i="11"/>
  <c r="I16" i="11"/>
  <c r="C16" i="11"/>
  <c r="H16" i="11"/>
  <c r="G16" i="11"/>
  <c r="L16" i="11"/>
  <c r="N16" i="11"/>
  <c r="F16" i="11"/>
  <c r="M16" i="11"/>
  <c r="E16" i="11"/>
  <c r="I15" i="22"/>
  <c r="I16" i="22"/>
  <c r="I17" i="22"/>
  <c r="I3" i="19" l="1"/>
  <c r="I8" i="25"/>
  <c r="I7" i="25"/>
  <c r="I6" i="25"/>
  <c r="I6" i="27"/>
  <c r="I5" i="27"/>
  <c r="I4" i="27"/>
  <c r="I25" i="22"/>
  <c r="I24" i="22"/>
  <c r="I23" i="22"/>
  <c r="I22" i="22"/>
  <c r="I21" i="22"/>
  <c r="I20" i="22"/>
  <c r="I19" i="22"/>
  <c r="I18" i="22"/>
  <c r="I3" i="8"/>
  <c r="I4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1" i="25"/>
  <c r="I10" i="25"/>
  <c r="I9" i="25"/>
  <c r="I3" i="25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9" i="19"/>
  <c r="I8" i="19"/>
  <c r="I7" i="19"/>
  <c r="I6" i="19"/>
  <c r="I5" i="19"/>
  <c r="I4" i="19"/>
  <c r="I10" i="19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I4" i="26"/>
  <c r="I3" i="26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3" i="18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I3" i="17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4" i="8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I3" i="27"/>
  <c r="C10" i="11"/>
  <c r="C37" i="11"/>
  <c r="C39" i="11" l="1"/>
  <c r="N45" i="11"/>
  <c r="M45" i="11"/>
  <c r="L45" i="11"/>
  <c r="D45" i="11"/>
  <c r="K45" i="11"/>
  <c r="J45" i="11"/>
  <c r="I45" i="11"/>
  <c r="E45" i="11"/>
  <c r="H45" i="11"/>
  <c r="G45" i="11"/>
  <c r="F45" i="11"/>
  <c r="N43" i="11"/>
  <c r="F43" i="11"/>
  <c r="M43" i="11"/>
  <c r="E43" i="11"/>
  <c r="L43" i="11"/>
  <c r="D43" i="11"/>
  <c r="K43" i="11"/>
  <c r="C43" i="11"/>
  <c r="J43" i="11"/>
  <c r="I43" i="11"/>
  <c r="H43" i="11"/>
  <c r="G43" i="11"/>
  <c r="K22" i="11"/>
  <c r="C22" i="11"/>
  <c r="J22" i="11"/>
  <c r="I22" i="11"/>
  <c r="E22" i="11"/>
  <c r="H22" i="11"/>
  <c r="G22" i="11"/>
  <c r="F22" i="11"/>
  <c r="N22" i="11"/>
  <c r="M22" i="11"/>
  <c r="L22" i="11"/>
  <c r="D22" i="11"/>
  <c r="L39" i="11"/>
  <c r="D39" i="11"/>
  <c r="K39" i="11"/>
  <c r="J39" i="11"/>
  <c r="E39" i="11"/>
  <c r="I39" i="11"/>
  <c r="H39" i="11"/>
  <c r="G39" i="11"/>
  <c r="M39" i="11"/>
  <c r="N39" i="11"/>
  <c r="F39" i="11"/>
  <c r="G37" i="11"/>
  <c r="N37" i="11"/>
  <c r="F37" i="11"/>
  <c r="M37" i="11"/>
  <c r="E37" i="11"/>
  <c r="L37" i="11"/>
  <c r="D37" i="11"/>
  <c r="K37" i="11"/>
  <c r="H37" i="11"/>
  <c r="J37" i="11"/>
  <c r="I37" i="11"/>
  <c r="M33" i="11"/>
  <c r="E33" i="11"/>
  <c r="L33" i="11"/>
  <c r="D33" i="11"/>
  <c r="K33" i="11"/>
  <c r="J33" i="11"/>
  <c r="F33" i="11"/>
  <c r="I33" i="11"/>
  <c r="H33" i="11"/>
  <c r="G33" i="11"/>
  <c r="N33" i="11"/>
  <c r="N12" i="11"/>
  <c r="F12" i="11"/>
  <c r="M12" i="11"/>
  <c r="E12" i="11"/>
  <c r="L12" i="11"/>
  <c r="D12" i="11"/>
  <c r="K12" i="11"/>
  <c r="C12" i="11"/>
  <c r="J12" i="11"/>
  <c r="I12" i="11"/>
  <c r="H12" i="11"/>
  <c r="G12" i="11"/>
  <c r="I10" i="11"/>
  <c r="H10" i="11"/>
  <c r="G10" i="11"/>
  <c r="N10" i="11"/>
  <c r="F10" i="11"/>
  <c r="M10" i="11"/>
  <c r="E10" i="11"/>
  <c r="L10" i="11"/>
  <c r="D10" i="11"/>
  <c r="K10" i="11"/>
  <c r="J10" i="11"/>
  <c r="L8" i="11"/>
  <c r="D8" i="11"/>
  <c r="K8" i="11"/>
  <c r="M8" i="11"/>
  <c r="J8" i="11"/>
  <c r="E8" i="11"/>
  <c r="I8" i="11"/>
  <c r="H8" i="11"/>
  <c r="G8" i="11"/>
  <c r="N8" i="11"/>
  <c r="F8" i="11"/>
  <c r="C33" i="11"/>
  <c r="C45" i="11"/>
  <c r="C8" i="11"/>
  <c r="C49" i="11" l="1"/>
  <c r="C62" i="11" s="1"/>
  <c r="E49" i="11"/>
  <c r="E62" i="11" s="1"/>
  <c r="I49" i="11"/>
  <c r="I62" i="11" s="1"/>
  <c r="J49" i="11"/>
  <c r="J62" i="11" s="1"/>
  <c r="K49" i="11"/>
  <c r="K62" i="11" s="1"/>
  <c r="D49" i="11"/>
  <c r="D62" i="11" s="1"/>
  <c r="F49" i="11"/>
  <c r="F62" i="11" s="1"/>
  <c r="L49" i="11"/>
  <c r="L62" i="11" s="1"/>
  <c r="G49" i="11"/>
  <c r="G62" i="11" s="1"/>
  <c r="M49" i="11"/>
  <c r="M62" i="11" s="1"/>
  <c r="H49" i="11"/>
  <c r="H62" i="11" s="1"/>
  <c r="N49" i="11"/>
  <c r="N62" i="11" s="1"/>
  <c r="C26" i="11"/>
  <c r="C60" i="11" s="1"/>
  <c r="M26" i="11"/>
  <c r="M60" i="11" s="1"/>
  <c r="K26" i="11"/>
  <c r="K60" i="11" s="1"/>
  <c r="D26" i="11"/>
  <c r="D60" i="11" s="1"/>
  <c r="N26" i="11"/>
  <c r="N60" i="11" s="1"/>
  <c r="L26" i="11"/>
  <c r="L60" i="11" s="1"/>
  <c r="E26" i="11"/>
  <c r="E60" i="11" s="1"/>
  <c r="J26" i="11"/>
  <c r="J60" i="11" s="1"/>
  <c r="F26" i="11"/>
  <c r="F60" i="11" s="1"/>
  <c r="G26" i="11"/>
  <c r="G60" i="11" s="1"/>
  <c r="H26" i="11"/>
  <c r="H60" i="11" s="1"/>
  <c r="I26" i="11"/>
  <c r="I60" i="11" s="1"/>
  <c r="O22" i="11"/>
  <c r="O20" i="11"/>
  <c r="C162" i="11" s="1"/>
  <c r="O10" i="11"/>
  <c r="O39" i="11"/>
  <c r="C169" i="11" s="1"/>
  <c r="O37" i="11"/>
  <c r="O16" i="11"/>
  <c r="C160" i="11" s="1"/>
  <c r="O12" i="11"/>
  <c r="O33" i="11"/>
  <c r="C166" i="11" s="1"/>
  <c r="O45" i="11"/>
  <c r="O35" i="11"/>
  <c r="C167" i="11" s="1"/>
  <c r="O43" i="11"/>
  <c r="C171" i="11" s="1"/>
  <c r="O8" i="11"/>
  <c r="N64" i="11" l="1"/>
  <c r="N66" i="11" s="1"/>
  <c r="N71" i="11" s="1"/>
  <c r="E64" i="11"/>
  <c r="E66" i="11" s="1"/>
  <c r="E71" i="11" s="1"/>
  <c r="M64" i="11"/>
  <c r="M66" i="11" s="1"/>
  <c r="M71" i="11" s="1"/>
  <c r="L64" i="11"/>
  <c r="L66" i="11" s="1"/>
  <c r="L71" i="11" s="1"/>
  <c r="K64" i="11"/>
  <c r="K66" i="11" s="1"/>
  <c r="K71" i="11" s="1"/>
  <c r="J64" i="11"/>
  <c r="J66" i="11" s="1"/>
  <c r="J71" i="11" s="1"/>
  <c r="H64" i="11"/>
  <c r="H66" i="11" s="1"/>
  <c r="H71" i="11" s="1"/>
  <c r="G64" i="11"/>
  <c r="G66" i="11" s="1"/>
  <c r="G71" i="11" s="1"/>
  <c r="F64" i="11"/>
  <c r="F66" i="11" s="1"/>
  <c r="F71" i="11" s="1"/>
  <c r="C64" i="11"/>
  <c r="C66" i="11" s="1"/>
  <c r="C71" i="11" s="1"/>
  <c r="D64" i="11"/>
  <c r="D66" i="11" s="1"/>
  <c r="D71" i="11" s="1"/>
  <c r="I64" i="11"/>
  <c r="I66" i="11" s="1"/>
  <c r="I71" i="11" s="1"/>
  <c r="O26" i="11"/>
  <c r="O49" i="11"/>
  <c r="J126" i="11" l="1"/>
  <c r="J138" i="11" s="1"/>
  <c r="D126" i="11"/>
  <c r="D138" i="11" s="1"/>
  <c r="O98" i="11" l="1"/>
  <c r="C163" i="11" s="1"/>
  <c r="L126" i="11"/>
  <c r="L138" i="11" s="1"/>
  <c r="C126" i="11"/>
  <c r="O112" i="11"/>
  <c r="C168" i="11" s="1"/>
  <c r="H126" i="11"/>
  <c r="H138" i="11" s="1"/>
  <c r="G126" i="11"/>
  <c r="G138" i="11" s="1"/>
  <c r="E126" i="11"/>
  <c r="E138" i="11" s="1"/>
  <c r="O88" i="11"/>
  <c r="C158" i="11" s="1"/>
  <c r="I126" i="11"/>
  <c r="I138" i="11" s="1"/>
  <c r="O86" i="11"/>
  <c r="C157" i="11" s="1"/>
  <c r="O120" i="11"/>
  <c r="C172" i="11" s="1"/>
  <c r="K126" i="11"/>
  <c r="K138" i="11" s="1"/>
  <c r="N126" i="11"/>
  <c r="N138" i="11" s="1"/>
  <c r="F126" i="11"/>
  <c r="F138" i="11" s="1"/>
  <c r="O116" i="11"/>
  <c r="C170" i="11" s="1"/>
  <c r="O122" i="11"/>
  <c r="C173" i="11" s="1"/>
  <c r="M126" i="11"/>
  <c r="M138" i="11" s="1"/>
  <c r="D174" i="11" l="1"/>
  <c r="C138" i="11"/>
  <c r="O126" i="11"/>
  <c r="F174" i="11" s="1"/>
  <c r="C102" i="11"/>
  <c r="C136" i="11" s="1"/>
  <c r="G102" i="11"/>
  <c r="G136" i="11" s="1"/>
  <c r="E102" i="11"/>
  <c r="E136" i="11" s="1"/>
  <c r="N102" i="11"/>
  <c r="N136" i="11" s="1"/>
  <c r="N140" i="11" s="1"/>
  <c r="N142" i="11" s="1"/>
  <c r="N146" i="11" s="1"/>
  <c r="I102" i="11"/>
  <c r="I136" i="11" s="1"/>
  <c r="H102" i="11"/>
  <c r="H136" i="11" s="1"/>
  <c r="L102" i="11"/>
  <c r="L136" i="11" s="1"/>
  <c r="K102" i="11"/>
  <c r="K136" i="11" s="1"/>
  <c r="M102" i="11"/>
  <c r="M136" i="11" s="1"/>
  <c r="J102" i="11"/>
  <c r="J136" i="11" s="1"/>
  <c r="D102" i="11"/>
  <c r="D136" i="11" s="1"/>
  <c r="F102" i="11"/>
  <c r="F136" i="11" s="1"/>
  <c r="O84" i="11"/>
  <c r="C156" i="11" s="1"/>
  <c r="D164" i="11" s="1"/>
  <c r="I140" i="11" l="1"/>
  <c r="I142" i="11" s="1"/>
  <c r="I146" i="11" s="1"/>
  <c r="F140" i="11"/>
  <c r="F142" i="11" s="1"/>
  <c r="F146" i="11" s="1"/>
  <c r="D140" i="11"/>
  <c r="D142" i="11" s="1"/>
  <c r="D146" i="11" s="1"/>
  <c r="K140" i="11"/>
  <c r="K142" i="11" s="1"/>
  <c r="K146" i="11" s="1"/>
  <c r="E140" i="11"/>
  <c r="E142" i="11" s="1"/>
  <c r="E146" i="11" s="1"/>
  <c r="J140" i="11"/>
  <c r="J142" i="11" s="1"/>
  <c r="J146" i="11" s="1"/>
  <c r="G140" i="11"/>
  <c r="G142" i="11" s="1"/>
  <c r="G146" i="11" s="1"/>
  <c r="M140" i="11"/>
  <c r="M142" i="11" s="1"/>
  <c r="M146" i="11" s="1"/>
  <c r="L140" i="11"/>
  <c r="L142" i="11" s="1"/>
  <c r="L146" i="11" s="1"/>
  <c r="H140" i="11"/>
  <c r="H142" i="11" s="1"/>
  <c r="H146" i="11" s="1"/>
  <c r="C140" i="11"/>
  <c r="D176" i="11"/>
  <c r="O102" i="11"/>
  <c r="F164" i="11" s="1"/>
  <c r="C142" i="11" l="1"/>
  <c r="C146" i="11" s="1"/>
</calcChain>
</file>

<file path=xl/sharedStrings.xml><?xml version="1.0" encoding="utf-8"?>
<sst xmlns="http://schemas.openxmlformats.org/spreadsheetml/2006/main" count="882" uniqueCount="228">
  <si>
    <t>Account Title</t>
  </si>
  <si>
    <t>Total</t>
  </si>
  <si>
    <t>Invoice #</t>
  </si>
  <si>
    <t>Constructed Key Field</t>
  </si>
  <si>
    <t>Requested by</t>
  </si>
  <si>
    <t>Other</t>
  </si>
  <si>
    <t>Account Number</t>
  </si>
  <si>
    <t>Amount</t>
  </si>
  <si>
    <t>Description</t>
  </si>
  <si>
    <t>Printing</t>
  </si>
  <si>
    <t>Postage</t>
  </si>
  <si>
    <t>Date</t>
  </si>
  <si>
    <t>Income</t>
  </si>
  <si>
    <t>Bank Fees</t>
  </si>
  <si>
    <t>Interest</t>
  </si>
  <si>
    <t>Expenses</t>
  </si>
  <si>
    <t>Date Banked</t>
  </si>
  <si>
    <t>Opening Bank Balance + Profit / Loss</t>
  </si>
  <si>
    <t>PRINTING</t>
  </si>
  <si>
    <t>POSTAGE</t>
  </si>
  <si>
    <t>BANK FEES</t>
  </si>
  <si>
    <t>Discrepency (refer to notes)</t>
  </si>
  <si>
    <t xml:space="preserve">Closing Bank Balance </t>
  </si>
  <si>
    <t xml:space="preserve">Opening Bank Balance </t>
  </si>
  <si>
    <t>(as per Bank Statement)</t>
  </si>
  <si>
    <t>OTHER</t>
  </si>
  <si>
    <t>Code</t>
  </si>
  <si>
    <t>Method</t>
  </si>
  <si>
    <t>Received From</t>
  </si>
  <si>
    <t>Income as per Spreadsheet</t>
  </si>
  <si>
    <t>Expenses as per Spreadsheet</t>
  </si>
  <si>
    <t>Net Balance</t>
  </si>
  <si>
    <t>Stationery</t>
  </si>
  <si>
    <t>STATIONERY</t>
  </si>
  <si>
    <t>Date Paid</t>
  </si>
  <si>
    <t>Invoice Date</t>
  </si>
  <si>
    <t>Paid To</t>
  </si>
  <si>
    <t xml:space="preserve"> </t>
  </si>
  <si>
    <t xml:space="preserve">NOTES: </t>
  </si>
  <si>
    <t>Memberships</t>
  </si>
  <si>
    <t>Book Sales</t>
  </si>
  <si>
    <t>Merchandise Sales</t>
  </si>
  <si>
    <t>Other Income</t>
  </si>
  <si>
    <t>OTHER INCOME</t>
  </si>
  <si>
    <t>INTEREST</t>
  </si>
  <si>
    <t>Authorised By</t>
  </si>
  <si>
    <t>PAYPAL Income</t>
  </si>
  <si>
    <t>PAYPAL INCOME</t>
  </si>
  <si>
    <t>Book Purchases</t>
  </si>
  <si>
    <t>BOOK PURCHASES</t>
  </si>
  <si>
    <t>MARKETING</t>
  </si>
  <si>
    <t>MEMBERSHIPS</t>
  </si>
  <si>
    <t>Receipt #</t>
  </si>
  <si>
    <t>Marketing</t>
  </si>
  <si>
    <t>ADVERTISING INCOME</t>
  </si>
  <si>
    <t>Advertisisng Income</t>
  </si>
  <si>
    <t>MERCHANDISE SALES</t>
  </si>
  <si>
    <t>BOOK SALES</t>
  </si>
  <si>
    <t>2018 HOMEBIRTH ACCESS SYDNEY</t>
  </si>
  <si>
    <t>Bank Reconciliation - 2018</t>
  </si>
  <si>
    <t>Feminism and Human 801</t>
  </si>
  <si>
    <t>Tickets</t>
  </si>
  <si>
    <t>EFT</t>
  </si>
  <si>
    <t>A Sannen</t>
  </si>
  <si>
    <t>Postage for Books</t>
  </si>
  <si>
    <t>J Powell</t>
  </si>
  <si>
    <t>D G &amp; L J Filippi</t>
  </si>
  <si>
    <t>Books</t>
  </si>
  <si>
    <t>Jane P</t>
  </si>
  <si>
    <t>Jodie Powell</t>
  </si>
  <si>
    <t>Facebook</t>
  </si>
  <si>
    <t>Aust Post</t>
  </si>
  <si>
    <t>Let's Build A Website</t>
  </si>
  <si>
    <t>DJ City</t>
  </si>
  <si>
    <t>Megaphone</t>
  </si>
  <si>
    <t>Fair Trading</t>
  </si>
  <si>
    <t>Registration</t>
  </si>
  <si>
    <t>Ultimo Community Centre</t>
  </si>
  <si>
    <t>Book Meeting Room</t>
  </si>
  <si>
    <t>Azure Ridney</t>
  </si>
  <si>
    <t>Vistaprint</t>
  </si>
  <si>
    <t>Stickers</t>
  </si>
  <si>
    <t>Nextra Newsagency</t>
  </si>
  <si>
    <t>Office Works</t>
  </si>
  <si>
    <t>Float for Rally</t>
  </si>
  <si>
    <t>Azure</t>
  </si>
  <si>
    <t>Kia Brusa</t>
  </si>
  <si>
    <t>City Of Sydney Parking</t>
  </si>
  <si>
    <t xml:space="preserve">Parking </t>
  </si>
  <si>
    <t>Arthur Sannen</t>
  </si>
  <si>
    <t>Return Of Rally Float</t>
  </si>
  <si>
    <t>T-shirt sales at rally</t>
  </si>
  <si>
    <t>Rally Sticker Sales + Donations - Sydney</t>
  </si>
  <si>
    <t>Rally Sticker Sales  - Bel</t>
  </si>
  <si>
    <t>Santina Sannen</t>
  </si>
  <si>
    <t>Paypal</t>
  </si>
  <si>
    <t>Virginia Maddock</t>
  </si>
  <si>
    <t>IOU for HBDNO</t>
  </si>
  <si>
    <t>Reactivate Paypal Account</t>
  </si>
  <si>
    <t>Digital Pacific</t>
  </si>
  <si>
    <t>Domain Renewal</t>
  </si>
  <si>
    <t>111-111</t>
  </si>
  <si>
    <t>Jennifer Blyth</t>
  </si>
  <si>
    <t>Down To Earth Birth Book x12</t>
  </si>
  <si>
    <t>Geesje</t>
  </si>
  <si>
    <t xml:space="preserve">Aimee </t>
  </si>
  <si>
    <t>Float For Doula Conf</t>
  </si>
  <si>
    <t>D Berent</t>
  </si>
  <si>
    <t>A Bombardie</t>
  </si>
  <si>
    <t>C Siboulet</t>
  </si>
  <si>
    <t>N Fragosa</t>
  </si>
  <si>
    <t>S Randel Gunn</t>
  </si>
  <si>
    <t>K Coad</t>
  </si>
  <si>
    <t>R Cardella</t>
  </si>
  <si>
    <t>HAS Welcome Bags</t>
  </si>
  <si>
    <t>Aliaba</t>
  </si>
  <si>
    <t>J. Powell</t>
  </si>
  <si>
    <t>Commonwealth Bank</t>
  </si>
  <si>
    <t>International Transfer Fee</t>
  </si>
  <si>
    <t>Fundraising</t>
  </si>
  <si>
    <t>FUNDRAISING</t>
  </si>
  <si>
    <t>Janine O'brien</t>
  </si>
  <si>
    <t>Aimee</t>
  </si>
  <si>
    <t>Flowers For Everyone</t>
  </si>
  <si>
    <t>Thank you for Robyn</t>
  </si>
  <si>
    <t>Return Float Doula Conf</t>
  </si>
  <si>
    <t>J. Powel</t>
  </si>
  <si>
    <t>Doula Bag</t>
  </si>
  <si>
    <t>L Lorance</t>
  </si>
  <si>
    <t>K Carbines</t>
  </si>
  <si>
    <t>Bennetts Printing</t>
  </si>
  <si>
    <t>Birthings</t>
  </si>
  <si>
    <t>Jacqui Wood</t>
  </si>
  <si>
    <t>127-127</t>
  </si>
  <si>
    <t>S. Sannen</t>
  </si>
  <si>
    <t>PayPal</t>
  </si>
  <si>
    <t>Transfer Paypal Income</t>
  </si>
  <si>
    <t>L Lazzio</t>
  </si>
  <si>
    <t>Membership</t>
  </si>
  <si>
    <t>K Sutcliffe</t>
  </si>
  <si>
    <t>Postage for Welcome Packs</t>
  </si>
  <si>
    <t>Name</t>
  </si>
  <si>
    <t>Merch Sales</t>
  </si>
  <si>
    <t>Advertising</t>
  </si>
  <si>
    <t>From Bank</t>
  </si>
  <si>
    <t>Expense Total</t>
  </si>
  <si>
    <t>Software</t>
  </si>
  <si>
    <t>Transfers</t>
  </si>
  <si>
    <t>PAYPAL Fee</t>
  </si>
  <si>
    <t>Income Total</t>
  </si>
  <si>
    <t>Net</t>
  </si>
  <si>
    <t>Comm Bnk</t>
  </si>
  <si>
    <t>J Babet</t>
  </si>
  <si>
    <t>C Butler</t>
  </si>
  <si>
    <t>Q Grundy</t>
  </si>
  <si>
    <t>F Knight</t>
  </si>
  <si>
    <t>G Wilson</t>
  </si>
  <si>
    <t>A Bernstein</t>
  </si>
  <si>
    <t>S Hay</t>
  </si>
  <si>
    <t>A Rigney</t>
  </si>
  <si>
    <t>J Jentzsch</t>
  </si>
  <si>
    <t>A Dolan</t>
  </si>
  <si>
    <t>K Lyle</t>
  </si>
  <si>
    <t>R Pace</t>
  </si>
  <si>
    <t>E Scott</t>
  </si>
  <si>
    <t>D Van Der Eynden</t>
  </si>
  <si>
    <t>U Pillai</t>
  </si>
  <si>
    <t>Bellabirth</t>
  </si>
  <si>
    <t>N Holden</t>
  </si>
  <si>
    <t>T Henderson</t>
  </si>
  <si>
    <t>A Kovacs</t>
  </si>
  <si>
    <t>A Yap</t>
  </si>
  <si>
    <t>E Bourke</t>
  </si>
  <si>
    <t>C Carter</t>
  </si>
  <si>
    <t>B Tai</t>
  </si>
  <si>
    <t>J Lorrance</t>
  </si>
  <si>
    <t>R Dempsey</t>
  </si>
  <si>
    <t>R Ryan</t>
  </si>
  <si>
    <t>B Talbot</t>
  </si>
  <si>
    <t>B Murray</t>
  </si>
  <si>
    <t>Lulu Boutique</t>
  </si>
  <si>
    <t>E Daniels</t>
  </si>
  <si>
    <t>M Ho</t>
  </si>
  <si>
    <t>A Gazzola</t>
  </si>
  <si>
    <t>K Holmdahi</t>
  </si>
  <si>
    <t>D Johson</t>
  </si>
  <si>
    <t>L Madden</t>
  </si>
  <si>
    <t>R Krebs</t>
  </si>
  <si>
    <t>K Bell</t>
  </si>
  <si>
    <t>Natural Beginnings</t>
  </si>
  <si>
    <t>T Johnson</t>
  </si>
  <si>
    <t>S Mormanis</t>
  </si>
  <si>
    <t>K Waetford</t>
  </si>
  <si>
    <t>A Kooy</t>
  </si>
  <si>
    <t>M Collins</t>
  </si>
  <si>
    <t>S Middlemiss</t>
  </si>
  <si>
    <t>M Parkinson</t>
  </si>
  <si>
    <t>K Bagnell</t>
  </si>
  <si>
    <t>V Brandt</t>
  </si>
  <si>
    <t>I Kershaw</t>
  </si>
  <si>
    <t>C Jonguille</t>
  </si>
  <si>
    <t>L Borg</t>
  </si>
  <si>
    <t>S Luong</t>
  </si>
  <si>
    <t>N Murray</t>
  </si>
  <si>
    <t>C Blanch</t>
  </si>
  <si>
    <t>All That Remains</t>
  </si>
  <si>
    <t>Y Oulabi</t>
  </si>
  <si>
    <t>S Horn</t>
  </si>
  <si>
    <t>A Kate</t>
  </si>
  <si>
    <t>J Thackray</t>
  </si>
  <si>
    <t>Account</t>
  </si>
  <si>
    <t>PAYPAL DETAILS</t>
  </si>
  <si>
    <t>PayPal Fees</t>
  </si>
  <si>
    <t xml:space="preserve">Opening PayPal  </t>
  </si>
  <si>
    <t xml:space="preserve">Closing PayPal Balance </t>
  </si>
  <si>
    <t>Check</t>
  </si>
  <si>
    <t>NET RESULT</t>
  </si>
  <si>
    <t>2018 Homebirth Access Sydney PayPal Summary</t>
  </si>
  <si>
    <t>PAYPAL RECONCILIATION - 2018</t>
  </si>
  <si>
    <t>CONSOLIDATION BANK AND PAYPAL - 2018</t>
  </si>
  <si>
    <t>Paypal Transaction Details</t>
  </si>
  <si>
    <t>Paypal Fees</t>
  </si>
  <si>
    <t>Transfer From Bank</t>
  </si>
  <si>
    <t>Advertising Income</t>
  </si>
  <si>
    <t>Reimburse Bubble Wrap</t>
  </si>
  <si>
    <t>A Dandie</t>
  </si>
  <si>
    <t>To Paypal</t>
  </si>
  <si>
    <t>Tf From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</si>
</sst>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000"/>
    <numFmt numFmtId="166" formatCode="[$-409]mmm\-yy;@"/>
    <numFmt numFmtId="167" formatCode="m/d/yyyy;@"/>
    <numFmt numFmtId="168" formatCode="_-[$$-C09]* #,##0.00_-;\-[$$-C09]* #,##0.00_-;_-[$$-C09]* &quot;-&quot;??_-;_-@_-"/>
    <numFmt numFmtId="169" formatCode="&quot;$&quot;#,##0.00"/>
    <numFmt numFmtId="170" formatCode="dd/mm/yyyy;@"/>
    <numFmt numFmtId="171" formatCode="dd\.mm\.yy;@"/>
  </numFmts>
  <fonts count="3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color theme="9" tint="-0.249977111117893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b/>
      <sz val="18"/>
      <color rgb="FF00B050"/>
      <name val="Arial"/>
      <family val="2"/>
    </font>
    <font>
      <b/>
      <sz val="18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sz val="10"/>
      <color rgb="FF00B050"/>
      <name val="Arial"/>
      <family val="2"/>
    </font>
    <font>
      <sz val="10"/>
      <color rgb="FF007E39"/>
      <name val="Arial"/>
      <family val="2"/>
    </font>
    <font>
      <sz val="10"/>
      <color rgb="FF92D050"/>
      <name val="Arial"/>
      <family val="2"/>
    </font>
    <font>
      <b/>
      <sz val="10"/>
      <color rgb="FF007E3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6" tint="-0.249977111117893"/>
      <name val="Arial"/>
      <family val="2"/>
    </font>
    <font>
      <b/>
      <sz val="14"/>
      <color rgb="FF00B050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b/>
      <sz val="10"/>
      <color rgb="FF7A983E"/>
      <name val="Arial"/>
      <family val="2"/>
    </font>
    <font>
      <sz val="12"/>
      <color rgb="FF00B050"/>
      <name val="Arial"/>
      <family val="2"/>
    </font>
    <font>
      <b/>
      <sz val="10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</cellStyleXfs>
  <cellXfs count="273">
    <xf numFmtId="0" fontId="0" fillId="0" borderId="0" xfId="0"/>
    <xf numFmtId="0" fontId="0" fillId="0" borderId="1" xfId="0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1" applyFont="1"/>
    <xf numFmtId="0" fontId="0" fillId="0" borderId="0" xfId="0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7" fillId="3" borderId="0" xfId="0" applyFont="1" applyFill="1" applyBorder="1"/>
    <xf numFmtId="164" fontId="7" fillId="3" borderId="0" xfId="1" applyFont="1" applyFill="1" applyBorder="1"/>
    <xf numFmtId="164" fontId="7" fillId="0" borderId="0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3" borderId="0" xfId="0" applyFont="1" applyFill="1"/>
    <xf numFmtId="164" fontId="8" fillId="3" borderId="0" xfId="1" applyFont="1" applyFill="1"/>
    <xf numFmtId="0" fontId="8" fillId="0" borderId="0" xfId="2" applyFont="1" applyAlignment="1">
      <alignment vertical="center"/>
    </xf>
    <xf numFmtId="164" fontId="8" fillId="0" borderId="0" xfId="1" applyFont="1" applyBorder="1" applyAlignment="1">
      <alignment vertical="center"/>
    </xf>
    <xf numFmtId="0" fontId="8" fillId="3" borderId="0" xfId="2" applyFont="1" applyFill="1"/>
    <xf numFmtId="0" fontId="8" fillId="0" borderId="2" xfId="2" applyFont="1" applyBorder="1" applyAlignment="1">
      <alignment vertical="center"/>
    </xf>
    <xf numFmtId="164" fontId="8" fillId="0" borderId="2" xfId="1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166" fontId="7" fillId="0" borderId="0" xfId="0" applyNumberFormat="1" applyFont="1" applyBorder="1" applyAlignment="1">
      <alignment horizontal="center"/>
    </xf>
    <xf numFmtId="166" fontId="7" fillId="0" borderId="0" xfId="1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8" fillId="3" borderId="0" xfId="0" applyFont="1" applyFill="1" applyBorder="1"/>
    <xf numFmtId="164" fontId="8" fillId="3" borderId="0" xfId="1" applyFont="1" applyFill="1" applyBorder="1"/>
    <xf numFmtId="0" fontId="7" fillId="0" borderId="0" xfId="0" applyFont="1" applyBorder="1"/>
    <xf numFmtId="165" fontId="0" fillId="3" borderId="1" xfId="0" applyNumberFormat="1" applyFill="1" applyBorder="1" applyAlignment="1"/>
    <xf numFmtId="167" fontId="0" fillId="4" borderId="1" xfId="0" applyNumberFormat="1" applyFill="1" applyBorder="1" applyAlignment="1"/>
    <xf numFmtId="14" fontId="0" fillId="4" borderId="1" xfId="0" applyNumberFormat="1" applyFill="1" applyBorder="1" applyAlignment="1"/>
    <xf numFmtId="0" fontId="6" fillId="0" borderId="0" xfId="0" applyFont="1"/>
    <xf numFmtId="0" fontId="6" fillId="0" borderId="0" xfId="0" applyFont="1" applyAlignment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14" fontId="2" fillId="4" borderId="1" xfId="0" applyNumberFormat="1" applyFont="1" applyFill="1" applyBorder="1" applyAlignment="1">
      <alignment wrapText="1"/>
    </xf>
    <xf numFmtId="164" fontId="6" fillId="5" borderId="1" xfId="1" applyFont="1" applyFill="1" applyBorder="1" applyAlignment="1"/>
    <xf numFmtId="165" fontId="2" fillId="3" borderId="1" xfId="0" applyNumberFormat="1" applyFont="1" applyFill="1" applyBorder="1" applyAlignment="1"/>
    <xf numFmtId="14" fontId="2" fillId="4" borderId="1" xfId="0" applyNumberFormat="1" applyFont="1" applyFill="1" applyBorder="1" applyAlignment="1"/>
    <xf numFmtId="0" fontId="2" fillId="0" borderId="1" xfId="0" applyFont="1" applyBorder="1" applyAlignment="1"/>
    <xf numFmtId="0" fontId="8" fillId="0" borderId="0" xfId="2" applyNumberFormat="1" applyFont="1" applyAlignment="1">
      <alignment horizontal="center" vertical="center"/>
    </xf>
    <xf numFmtId="0" fontId="8" fillId="3" borderId="0" xfId="2" applyNumberFormat="1" applyFont="1" applyFill="1" applyAlignment="1">
      <alignment horizontal="center"/>
    </xf>
    <xf numFmtId="0" fontId="8" fillId="0" borderId="2" xfId="2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6" fillId="0" borderId="0" xfId="1" applyFont="1" applyAlignment="1"/>
    <xf numFmtId="14" fontId="0" fillId="0" borderId="0" xfId="0" applyNumberFormat="1" applyAlignment="1"/>
    <xf numFmtId="0" fontId="7" fillId="0" borderId="0" xfId="0" applyFont="1"/>
    <xf numFmtId="0" fontId="0" fillId="0" borderId="0" xfId="0" applyAlignment="1"/>
    <xf numFmtId="0" fontId="0" fillId="0" borderId="1" xfId="0" applyBorder="1" applyAlignment="1"/>
    <xf numFmtId="165" fontId="0" fillId="3" borderId="1" xfId="0" applyNumberFormat="1" applyFill="1" applyBorder="1" applyAlignment="1"/>
    <xf numFmtId="14" fontId="0" fillId="4" borderId="1" xfId="0" applyNumberFormat="1" applyFill="1" applyBorder="1" applyAlignment="1"/>
    <xf numFmtId="0" fontId="2" fillId="0" borderId="1" xfId="0" applyFont="1" applyBorder="1" applyAlignment="1">
      <alignment wrapText="1"/>
    </xf>
    <xf numFmtId="0" fontId="0" fillId="2" borderId="1" xfId="0" applyFill="1" applyBorder="1" applyAlignment="1"/>
    <xf numFmtId="164" fontId="6" fillId="5" borderId="1" xfId="1" applyFont="1" applyFill="1" applyBorder="1" applyAlignment="1"/>
    <xf numFmtId="14" fontId="2" fillId="4" borderId="1" xfId="0" applyNumberFormat="1" applyFont="1" applyFill="1" applyBorder="1" applyAlignment="1"/>
    <xf numFmtId="0" fontId="2" fillId="0" borderId="1" xfId="0" applyFont="1" applyBorder="1" applyAlignment="1"/>
    <xf numFmtId="14" fontId="0" fillId="0" borderId="1" xfId="0" applyNumberFormat="1" applyBorder="1" applyAlignment="1">
      <alignment wrapText="1"/>
    </xf>
    <xf numFmtId="14" fontId="0" fillId="0" borderId="0" xfId="0" applyNumberFormat="1" applyAlignment="1"/>
    <xf numFmtId="168" fontId="7" fillId="0" borderId="0" xfId="0" applyNumberFormat="1" applyFont="1"/>
    <xf numFmtId="168" fontId="7" fillId="0" borderId="0" xfId="1" applyNumberFormat="1" applyFont="1"/>
    <xf numFmtId="44" fontId="7" fillId="0" borderId="0" xfId="0" applyNumberFormat="1" applyFont="1"/>
    <xf numFmtId="44" fontId="7" fillId="0" borderId="3" xfId="0" applyNumberFormat="1" applyFont="1" applyBorder="1"/>
    <xf numFmtId="44" fontId="7" fillId="0" borderId="2" xfId="0" applyNumberFormat="1" applyFont="1" applyBorder="1"/>
    <xf numFmtId="44" fontId="7" fillId="0" borderId="4" xfId="0" applyNumberFormat="1" applyFont="1" applyBorder="1"/>
    <xf numFmtId="0" fontId="1" fillId="0" borderId="1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0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8" fillId="3" borderId="0" xfId="2" applyNumberFormat="1" applyFont="1" applyFill="1" applyBorder="1" applyAlignment="1">
      <alignment horizontal="center"/>
    </xf>
    <xf numFmtId="0" fontId="8" fillId="3" borderId="0" xfId="2" applyFont="1" applyFill="1" applyBorder="1"/>
    <xf numFmtId="0" fontId="10" fillId="0" borderId="0" xfId="0" applyFont="1"/>
    <xf numFmtId="0" fontId="1" fillId="0" borderId="1" xfId="0" applyFont="1" applyBorder="1" applyAlignment="1"/>
    <xf numFmtId="0" fontId="9" fillId="0" borderId="0" xfId="0" applyFont="1" applyAlignment="1"/>
    <xf numFmtId="165" fontId="6" fillId="3" borderId="1" xfId="0" applyNumberFormat="1" applyFont="1" applyFill="1" applyBorder="1" applyAlignment="1"/>
    <xf numFmtId="14" fontId="6" fillId="4" borderId="1" xfId="0" applyNumberFormat="1" applyFont="1" applyFill="1" applyBorder="1" applyAlignment="1"/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/>
    <xf numFmtId="167" fontId="6" fillId="4" borderId="1" xfId="0" applyNumberFormat="1" applyFont="1" applyFill="1" applyBorder="1" applyAlignment="1"/>
    <xf numFmtId="14" fontId="6" fillId="0" borderId="0" xfId="0" applyNumberFormat="1" applyFont="1" applyAlignme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11" fillId="0" borderId="0" xfId="0" applyFont="1"/>
    <xf numFmtId="0" fontId="8" fillId="3" borderId="0" xfId="0" applyFont="1" applyFill="1" applyBorder="1" applyAlignment="1">
      <alignment horizontal="right"/>
    </xf>
    <xf numFmtId="164" fontId="8" fillId="3" borderId="0" xfId="1" applyFont="1" applyFill="1" applyBorder="1" applyAlignment="1">
      <alignment horizontal="right"/>
    </xf>
    <xf numFmtId="168" fontId="11" fillId="0" borderId="0" xfId="0" applyNumberFormat="1" applyFont="1"/>
    <xf numFmtId="0" fontId="11" fillId="0" borderId="0" xfId="0" applyFont="1" applyAlignment="1">
      <alignment horizontal="center"/>
    </xf>
    <xf numFmtId="0" fontId="8" fillId="6" borderId="0" xfId="0" applyFont="1" applyFill="1" applyBorder="1" applyAlignment="1">
      <alignment horizontal="right"/>
    </xf>
    <xf numFmtId="0" fontId="7" fillId="3" borderId="1" xfId="0" applyFont="1" applyFill="1" applyBorder="1" applyAlignment="1">
      <alignment textRotation="45"/>
    </xf>
    <xf numFmtId="14" fontId="7" fillId="4" borderId="1" xfId="0" applyNumberFormat="1" applyFont="1" applyFill="1" applyBorder="1" applyAlignment="1">
      <alignment textRotation="45"/>
    </xf>
    <xf numFmtId="0" fontId="7" fillId="0" borderId="1" xfId="0" applyFont="1" applyBorder="1" applyAlignment="1">
      <alignment horizontal="left" textRotation="45"/>
    </xf>
    <xf numFmtId="0" fontId="7" fillId="0" borderId="1" xfId="0" applyFont="1" applyBorder="1" applyAlignment="1">
      <alignment textRotation="45" wrapText="1"/>
    </xf>
    <xf numFmtId="164" fontId="7" fillId="5" borderId="1" xfId="1" applyFont="1" applyFill="1" applyBorder="1" applyAlignment="1">
      <alignment textRotation="45"/>
    </xf>
    <xf numFmtId="0" fontId="7" fillId="0" borderId="1" xfId="0" applyFont="1" applyBorder="1" applyAlignment="1">
      <alignment textRotation="45"/>
    </xf>
    <xf numFmtId="0" fontId="7" fillId="2" borderId="1" xfId="0" applyFont="1" applyFill="1" applyBorder="1" applyAlignment="1">
      <alignment vertical="top" textRotation="45"/>
    </xf>
    <xf numFmtId="0" fontId="8" fillId="0" borderId="0" xfId="0" applyFont="1" applyAlignment="1"/>
    <xf numFmtId="14" fontId="2" fillId="0" borderId="1" xfId="0" applyNumberFormat="1" applyFont="1" applyFill="1" applyBorder="1" applyAlignment="1"/>
    <xf numFmtId="14" fontId="0" fillId="0" borderId="1" xfId="0" applyNumberFormat="1" applyFill="1" applyBorder="1" applyAlignment="1"/>
    <xf numFmtId="14" fontId="0" fillId="0" borderId="1" xfId="0" applyNumberFormat="1" applyBorder="1" applyAlignment="1"/>
    <xf numFmtId="0" fontId="1" fillId="0" borderId="0" xfId="0" applyFont="1" applyAlignment="1">
      <alignment wrapText="1"/>
    </xf>
    <xf numFmtId="14" fontId="2" fillId="0" borderId="1" xfId="0" applyNumberFormat="1" applyFont="1" applyBorder="1" applyAlignment="1"/>
    <xf numFmtId="14" fontId="1" fillId="0" borderId="1" xfId="0" applyNumberFormat="1" applyFont="1" applyBorder="1" applyAlignment="1">
      <alignment wrapText="1"/>
    </xf>
    <xf numFmtId="14" fontId="1" fillId="4" borderId="1" xfId="0" applyNumberFormat="1" applyFont="1" applyFill="1" applyBorder="1" applyAlignment="1"/>
    <xf numFmtId="165" fontId="1" fillId="3" borderId="1" xfId="0" applyNumberFormat="1" applyFont="1" applyFill="1" applyBorder="1" applyAlignment="1"/>
    <xf numFmtId="164" fontId="1" fillId="5" borderId="1" xfId="1" applyFont="1" applyFill="1" applyBorder="1" applyAlignment="1"/>
    <xf numFmtId="0" fontId="1" fillId="2" borderId="1" xfId="0" applyFont="1" applyFill="1" applyBorder="1" applyAlignment="1"/>
    <xf numFmtId="14" fontId="1" fillId="0" borderId="1" xfId="0" applyNumberFormat="1" applyFont="1" applyBorder="1" applyAlignment="1"/>
    <xf numFmtId="0" fontId="1" fillId="0" borderId="0" xfId="0" applyFont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14" fontId="1" fillId="0" borderId="1" xfId="0" applyNumberFormat="1" applyFont="1" applyFill="1" applyBorder="1" applyAlignment="1"/>
    <xf numFmtId="165" fontId="1" fillId="3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 applyAlignment="1">
      <alignment wrapText="1"/>
    </xf>
    <xf numFmtId="169" fontId="7" fillId="0" borderId="3" xfId="0" applyNumberFormat="1" applyFont="1" applyBorder="1"/>
    <xf numFmtId="2" fontId="0" fillId="0" borderId="1" xfId="0" applyNumberFormat="1" applyBorder="1" applyAlignment="1">
      <alignment horizontal="left"/>
    </xf>
    <xf numFmtId="0" fontId="0" fillId="0" borderId="0" xfId="0" applyFill="1" applyAlignment="1"/>
    <xf numFmtId="49" fontId="1" fillId="0" borderId="1" xfId="0" applyNumberFormat="1" applyFont="1" applyBorder="1" applyAlignment="1">
      <alignment horizontal="right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164" fontId="1" fillId="5" borderId="1" xfId="1" applyFont="1" applyFill="1" applyBorder="1" applyAlignment="1">
      <alignment wrapText="1"/>
    </xf>
    <xf numFmtId="164" fontId="1" fillId="5" borderId="5" xfId="1" applyFont="1" applyFill="1" applyBorder="1" applyAlignment="1"/>
    <xf numFmtId="0" fontId="0" fillId="0" borderId="6" xfId="0" applyBorder="1" applyAlignment="1">
      <alignment wrapText="1"/>
    </xf>
    <xf numFmtId="0" fontId="1" fillId="0" borderId="7" xfId="0" applyFont="1" applyBorder="1" applyAlignment="1">
      <alignment wrapText="1"/>
    </xf>
    <xf numFmtId="164" fontId="1" fillId="5" borderId="8" xfId="1" applyFont="1" applyFill="1" applyBorder="1" applyAlignment="1"/>
    <xf numFmtId="0" fontId="2" fillId="0" borderId="7" xfId="0" applyFont="1" applyBorder="1" applyAlignment="1">
      <alignment wrapText="1"/>
    </xf>
    <xf numFmtId="164" fontId="6" fillId="5" borderId="5" xfId="1" applyFont="1" applyFill="1" applyBorder="1" applyAlignment="1"/>
    <xf numFmtId="0" fontId="0" fillId="0" borderId="7" xfId="0" applyBorder="1" applyAlignment="1">
      <alignment wrapText="1"/>
    </xf>
    <xf numFmtId="0" fontId="1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0" fillId="2" borderId="6" xfId="0" applyFill="1" applyBorder="1" applyAlignment="1"/>
    <xf numFmtId="14" fontId="7" fillId="4" borderId="8" xfId="0" applyNumberFormat="1" applyFont="1" applyFill="1" applyBorder="1" applyAlignment="1">
      <alignment textRotation="45"/>
    </xf>
    <xf numFmtId="0" fontId="1" fillId="2" borderId="6" xfId="0" applyFont="1" applyFill="1" applyBorder="1" applyAlignment="1"/>
    <xf numFmtId="14" fontId="1" fillId="0" borderId="5" xfId="0" applyNumberFormat="1" applyFont="1" applyBorder="1" applyAlignment="1"/>
    <xf numFmtId="164" fontId="18" fillId="5" borderId="1" xfId="1" applyFont="1" applyFill="1" applyBorder="1" applyAlignment="1"/>
    <xf numFmtId="164" fontId="1" fillId="5" borderId="8" xfId="1" applyFont="1" applyFill="1" applyBorder="1" applyAlignment="1">
      <alignment wrapText="1"/>
    </xf>
    <xf numFmtId="0" fontId="11" fillId="0" borderId="0" xfId="0" applyFont="1" applyAlignment="1">
      <alignment horizontal="center"/>
    </xf>
    <xf numFmtId="14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64" fontId="6" fillId="0" borderId="1" xfId="1" applyFont="1" applyBorder="1" applyAlignment="1">
      <alignment horizontal="center" wrapText="1"/>
    </xf>
    <xf numFmtId="170" fontId="1" fillId="0" borderId="8" xfId="0" applyNumberFormat="1" applyFont="1" applyBorder="1"/>
    <xf numFmtId="0" fontId="6" fillId="0" borderId="8" xfId="0" applyFont="1" applyBorder="1"/>
    <xf numFmtId="169" fontId="6" fillId="0" borderId="10" xfId="0" applyNumberFormat="1" applyFont="1" applyBorder="1"/>
    <xf numFmtId="169" fontId="6" fillId="0" borderId="11" xfId="0" applyNumberFormat="1" applyFont="1" applyBorder="1" applyAlignment="1">
      <alignment wrapText="1"/>
    </xf>
    <xf numFmtId="169" fontId="6" fillId="0" borderId="12" xfId="0" applyNumberFormat="1" applyFont="1" applyBorder="1" applyAlignment="1">
      <alignment wrapText="1"/>
    </xf>
    <xf numFmtId="169" fontId="6" fillId="0" borderId="7" xfId="0" applyNumberFormat="1" applyFont="1" applyBorder="1" applyAlignment="1">
      <alignment wrapText="1"/>
    </xf>
    <xf numFmtId="169" fontId="6" fillId="0" borderId="8" xfId="0" applyNumberFormat="1" applyFont="1" applyBorder="1" applyAlignment="1">
      <alignment wrapText="1"/>
    </xf>
    <xf numFmtId="169" fontId="6" fillId="0" borderId="8" xfId="1" applyNumberFormat="1" applyFont="1" applyBorder="1" applyAlignment="1">
      <alignment wrapText="1"/>
    </xf>
    <xf numFmtId="170" fontId="1" fillId="0" borderId="10" xfId="0" applyNumberFormat="1" applyFont="1" applyBorder="1"/>
    <xf numFmtId="0" fontId="1" fillId="0" borderId="10" xfId="0" applyFont="1" applyFill="1" applyBorder="1"/>
    <xf numFmtId="169" fontId="19" fillId="0" borderId="10" xfId="1" applyNumberFormat="1" applyFont="1" applyBorder="1"/>
    <xf numFmtId="169" fontId="19" fillId="0" borderId="13" xfId="1" applyNumberFormat="1" applyFont="1" applyBorder="1"/>
    <xf numFmtId="169" fontId="20" fillId="0" borderId="14" xfId="1" applyNumberFormat="1" applyFont="1" applyBorder="1"/>
    <xf numFmtId="169" fontId="18" fillId="0" borderId="15" xfId="1" applyNumberFormat="1" applyFont="1" applyBorder="1" applyAlignment="1">
      <alignment wrapText="1"/>
    </xf>
    <xf numFmtId="169" fontId="21" fillId="0" borderId="10" xfId="1" applyNumberFormat="1" applyFont="1" applyBorder="1" applyAlignment="1">
      <alignment wrapText="1"/>
    </xf>
    <xf numFmtId="169" fontId="22" fillId="0" borderId="10" xfId="1" applyNumberFormat="1" applyFont="1" applyBorder="1"/>
    <xf numFmtId="169" fontId="23" fillId="0" borderId="10" xfId="1" applyNumberFormat="1" applyFont="1" applyBorder="1" applyAlignment="1">
      <alignment wrapText="1"/>
    </xf>
    <xf numFmtId="170" fontId="1" fillId="0" borderId="10" xfId="0" applyNumberFormat="1" applyFont="1" applyFill="1" applyBorder="1"/>
    <xf numFmtId="169" fontId="19" fillId="0" borderId="10" xfId="1" applyNumberFormat="1" applyFont="1" applyFill="1" applyBorder="1"/>
    <xf numFmtId="169" fontId="19" fillId="0" borderId="13" xfId="1" applyNumberFormat="1" applyFont="1" applyFill="1" applyBorder="1"/>
    <xf numFmtId="169" fontId="20" fillId="0" borderId="14" xfId="1" applyNumberFormat="1" applyFont="1" applyFill="1" applyBorder="1"/>
    <xf numFmtId="169" fontId="18" fillId="0" borderId="15" xfId="1" applyNumberFormat="1" applyFont="1" applyFill="1" applyBorder="1" applyAlignment="1">
      <alignment wrapText="1"/>
    </xf>
    <xf numFmtId="169" fontId="21" fillId="0" borderId="10" xfId="1" applyNumberFormat="1" applyFont="1" applyFill="1" applyBorder="1" applyAlignment="1">
      <alignment wrapText="1"/>
    </xf>
    <xf numFmtId="169" fontId="22" fillId="0" borderId="10" xfId="1" applyNumberFormat="1" applyFont="1" applyFill="1" applyBorder="1"/>
    <xf numFmtId="169" fontId="23" fillId="0" borderId="10" xfId="1" applyNumberFormat="1" applyFont="1" applyFill="1" applyBorder="1" applyAlignment="1">
      <alignment wrapText="1"/>
    </xf>
    <xf numFmtId="169" fontId="18" fillId="0" borderId="15" xfId="1" applyNumberFormat="1" applyFont="1" applyBorder="1"/>
    <xf numFmtId="169" fontId="19" fillId="0" borderId="13" xfId="1" applyNumberFormat="1" applyFont="1" applyBorder="1" applyAlignment="1">
      <alignment wrapText="1"/>
    </xf>
    <xf numFmtId="169" fontId="20" fillId="0" borderId="14" xfId="1" applyNumberFormat="1" applyFont="1" applyBorder="1" applyAlignment="1">
      <alignment wrapText="1"/>
    </xf>
    <xf numFmtId="169" fontId="19" fillId="0" borderId="10" xfId="1" applyNumberFormat="1" applyFont="1" applyBorder="1" applyAlignment="1">
      <alignment wrapText="1"/>
    </xf>
    <xf numFmtId="169" fontId="22" fillId="0" borderId="10" xfId="1" applyNumberFormat="1" applyFont="1" applyBorder="1" applyAlignment="1">
      <alignment wrapText="1"/>
    </xf>
    <xf numFmtId="169" fontId="24" fillId="0" borderId="15" xfId="1" applyNumberFormat="1" applyFont="1" applyBorder="1" applyAlignment="1">
      <alignment wrapText="1"/>
    </xf>
    <xf numFmtId="169" fontId="0" fillId="0" borderId="0" xfId="0" applyNumberFormat="1"/>
    <xf numFmtId="0" fontId="6" fillId="2" borderId="1" xfId="0" applyFont="1" applyFill="1" applyBorder="1" applyAlignment="1">
      <alignment horizontal="left" indent="2"/>
    </xf>
    <xf numFmtId="0" fontId="7" fillId="7" borderId="0" xfId="0" applyFont="1" applyFill="1"/>
    <xf numFmtId="168" fontId="7" fillId="7" borderId="0" xfId="0" applyNumberFormat="1" applyFont="1" applyFill="1"/>
    <xf numFmtId="164" fontId="7" fillId="7" borderId="0" xfId="1" applyFont="1" applyFill="1"/>
    <xf numFmtId="0" fontId="8" fillId="0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8" fillId="0" borderId="0" xfId="0" applyFont="1" applyFill="1" applyBorder="1"/>
    <xf numFmtId="0" fontId="7" fillId="0" borderId="0" xfId="0" applyFont="1" applyFill="1"/>
    <xf numFmtId="0" fontId="25" fillId="0" borderId="0" xfId="0" applyFont="1"/>
    <xf numFmtId="0" fontId="5" fillId="0" borderId="0" xfId="0" applyFont="1"/>
    <xf numFmtId="164" fontId="5" fillId="0" borderId="0" xfId="1" applyFont="1"/>
    <xf numFmtId="0" fontId="26" fillId="0" borderId="0" xfId="2" applyNumberFormat="1" applyFont="1" applyAlignment="1">
      <alignment horizontal="left" vertical="center"/>
    </xf>
    <xf numFmtId="0" fontId="26" fillId="0" borderId="0" xfId="2" applyFont="1" applyAlignment="1">
      <alignment horizontal="left" vertical="center"/>
    </xf>
    <xf numFmtId="164" fontId="26" fillId="0" borderId="0" xfId="0" applyNumberFormat="1" applyFont="1"/>
    <xf numFmtId="0" fontId="26" fillId="0" borderId="0" xfId="0" applyFont="1"/>
    <xf numFmtId="164" fontId="26" fillId="0" borderId="0" xfId="1" applyFont="1"/>
    <xf numFmtId="0" fontId="26" fillId="0" borderId="0" xfId="2" applyNumberFormat="1" applyFont="1" applyAlignment="1">
      <alignment horizontal="center" vertical="center"/>
    </xf>
    <xf numFmtId="164" fontId="5" fillId="0" borderId="16" xfId="0" applyNumberFormat="1" applyFont="1" applyBorder="1"/>
    <xf numFmtId="164" fontId="26" fillId="0" borderId="0" xfId="0" applyNumberFormat="1" applyFont="1" applyAlignment="1">
      <alignment horizontal="right"/>
    </xf>
    <xf numFmtId="0" fontId="27" fillId="0" borderId="0" xfId="0" applyFont="1"/>
    <xf numFmtId="0" fontId="5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6" fillId="0" borderId="0" xfId="2" applyNumberFormat="1" applyFont="1" applyBorder="1" applyAlignment="1">
      <alignment horizontal="left" vertical="center"/>
    </xf>
    <xf numFmtId="0" fontId="26" fillId="0" borderId="0" xfId="2" applyFont="1" applyBorder="1" applyAlignment="1">
      <alignment horizontal="left" vertical="center"/>
    </xf>
    <xf numFmtId="0" fontId="8" fillId="0" borderId="0" xfId="0" applyFont="1"/>
    <xf numFmtId="164" fontId="8" fillId="0" borderId="0" xfId="1" applyFont="1"/>
    <xf numFmtId="164" fontId="5" fillId="0" borderId="17" xfId="0" applyNumberFormat="1" applyFont="1" applyBorder="1"/>
    <xf numFmtId="0" fontId="8" fillId="7" borderId="0" xfId="0" applyFont="1" applyFill="1"/>
    <xf numFmtId="164" fontId="8" fillId="7" borderId="0" xfId="1" applyFont="1" applyFill="1"/>
    <xf numFmtId="0" fontId="0" fillId="0" borderId="10" xfId="0" applyBorder="1"/>
    <xf numFmtId="0" fontId="0" fillId="0" borderId="1" xfId="0" applyBorder="1"/>
    <xf numFmtId="0" fontId="0" fillId="0" borderId="1" xfId="0" applyFill="1" applyBorder="1"/>
    <xf numFmtId="169" fontId="28" fillId="0" borderId="1" xfId="0" applyNumberFormat="1" applyFont="1" applyBorder="1"/>
    <xf numFmtId="169" fontId="18" fillId="0" borderId="0" xfId="1" applyNumberFormat="1" applyFont="1" applyBorder="1" applyAlignment="1">
      <alignment wrapText="1"/>
    </xf>
    <xf numFmtId="169" fontId="19" fillId="0" borderId="0" xfId="1" applyNumberFormat="1" applyFont="1" applyBorder="1"/>
    <xf numFmtId="169" fontId="21" fillId="0" borderId="0" xfId="1" applyNumberFormat="1" applyFont="1" applyBorder="1" applyAlignment="1">
      <alignment wrapText="1"/>
    </xf>
    <xf numFmtId="169" fontId="22" fillId="0" borderId="0" xfId="1" applyNumberFormat="1" applyFont="1" applyBorder="1"/>
    <xf numFmtId="169" fontId="23" fillId="0" borderId="0" xfId="1" applyNumberFormat="1" applyFont="1" applyBorder="1" applyAlignment="1">
      <alignment wrapText="1"/>
    </xf>
    <xf numFmtId="0" fontId="0" fillId="0" borderId="0" xfId="0" applyBorder="1"/>
    <xf numFmtId="169" fontId="18" fillId="0" borderId="0" xfId="1" applyNumberFormat="1" applyFont="1" applyFill="1" applyBorder="1" applyAlignment="1">
      <alignment wrapText="1"/>
    </xf>
    <xf numFmtId="169" fontId="19" fillId="0" borderId="0" xfId="1" applyNumberFormat="1" applyFont="1" applyFill="1" applyBorder="1"/>
    <xf numFmtId="169" fontId="22" fillId="0" borderId="0" xfId="1" applyNumberFormat="1" applyFont="1" applyFill="1" applyBorder="1"/>
    <xf numFmtId="169" fontId="23" fillId="0" borderId="0" xfId="1" applyNumberFormat="1" applyFont="1" applyFill="1" applyBorder="1" applyAlignment="1">
      <alignment wrapText="1"/>
    </xf>
    <xf numFmtId="169" fontId="18" fillId="0" borderId="0" xfId="1" applyNumberFormat="1" applyFont="1" applyBorder="1"/>
    <xf numFmtId="169" fontId="19" fillId="0" borderId="0" xfId="1" applyNumberFormat="1" applyFont="1" applyBorder="1" applyAlignment="1">
      <alignment wrapText="1"/>
    </xf>
    <xf numFmtId="169" fontId="22" fillId="0" borderId="0" xfId="1" applyNumberFormat="1" applyFont="1" applyBorder="1" applyAlignment="1">
      <alignment wrapText="1"/>
    </xf>
    <xf numFmtId="169" fontId="0" fillId="0" borderId="0" xfId="0" applyNumberFormat="1" applyBorder="1"/>
    <xf numFmtId="171" fontId="1" fillId="0" borderId="1" xfId="0" applyNumberFormat="1" applyFont="1" applyBorder="1"/>
    <xf numFmtId="0" fontId="1" fillId="0" borderId="1" xfId="0" applyFont="1" applyFill="1" applyBorder="1"/>
    <xf numFmtId="171" fontId="1" fillId="0" borderId="1" xfId="0" applyNumberFormat="1" applyFont="1" applyFill="1" applyBorder="1"/>
    <xf numFmtId="0" fontId="1" fillId="0" borderId="1" xfId="0" applyFont="1" applyBorder="1"/>
    <xf numFmtId="169" fontId="1" fillId="0" borderId="1" xfId="1" applyNumberFormat="1" applyFont="1" applyBorder="1"/>
    <xf numFmtId="169" fontId="1" fillId="0" borderId="1" xfId="1" applyNumberFormat="1" applyFont="1" applyFill="1" applyBorder="1"/>
    <xf numFmtId="169" fontId="1" fillId="0" borderId="1" xfId="1" applyNumberFormat="1" applyFont="1" applyBorder="1" applyAlignment="1">
      <alignment wrapText="1"/>
    </xf>
    <xf numFmtId="0" fontId="29" fillId="0" borderId="0" xfId="0" applyFont="1" applyAlignment="1"/>
    <xf numFmtId="0" fontId="18" fillId="0" borderId="0" xfId="0" applyFont="1"/>
    <xf numFmtId="169" fontId="18" fillId="0" borderId="0" xfId="0" applyNumberFormat="1" applyFont="1" applyBorder="1"/>
    <xf numFmtId="164" fontId="1" fillId="5" borderId="17" xfId="1" applyFont="1" applyFill="1" applyBorder="1" applyAlignment="1"/>
    <xf numFmtId="164" fontId="6" fillId="5" borderId="17" xfId="1" applyFont="1" applyFill="1" applyBorder="1" applyAlignment="1"/>
    <xf numFmtId="164" fontId="1" fillId="5" borderId="10" xfId="1" applyFont="1" applyFill="1" applyBorder="1" applyAlignment="1"/>
    <xf numFmtId="164" fontId="6" fillId="5" borderId="8" xfId="1" applyFont="1" applyFill="1" applyBorder="1" applyAlignment="1"/>
    <xf numFmtId="169" fontId="19" fillId="0" borderId="18" xfId="1" applyNumberFormat="1" applyFont="1" applyBorder="1" applyAlignment="1">
      <alignment wrapText="1"/>
    </xf>
    <xf numFmtId="169" fontId="20" fillId="0" borderId="20" xfId="1" applyNumberFormat="1" applyFont="1" applyBorder="1" applyAlignment="1">
      <alignment wrapText="1"/>
    </xf>
    <xf numFmtId="169" fontId="24" fillId="0" borderId="19" xfId="1" applyNumberFormat="1" applyFont="1" applyBorder="1" applyAlignment="1">
      <alignment wrapText="1"/>
    </xf>
    <xf numFmtId="0" fontId="0" fillId="0" borderId="10" xfId="0" applyNumberFormat="1" applyBorder="1"/>
    <xf numFmtId="164" fontId="8" fillId="0" borderId="0" xfId="1" applyFont="1" applyBorder="1" applyAlignment="1">
      <alignment vertical="center"/>
    </xf>
    <xf numFmtId="169" fontId="18" fillId="0" borderId="15" xfId="1" applyNumberFormat="1" applyFont="1" applyBorder="1" applyAlignment="1">
      <alignment wrapText="1"/>
    </xf>
    <xf numFmtId="169" fontId="21" fillId="0" borderId="10" xfId="1" applyNumberFormat="1" applyFont="1" applyBorder="1" applyAlignment="1">
      <alignment wrapText="1"/>
    </xf>
    <xf numFmtId="169" fontId="23" fillId="0" borderId="10" xfId="1" applyNumberFormat="1" applyFont="1" applyBorder="1" applyAlignment="1">
      <alignment wrapText="1"/>
    </xf>
    <xf numFmtId="169" fontId="18" fillId="0" borderId="0" xfId="1" applyNumberFormat="1" applyFont="1" applyBorder="1" applyAlignment="1">
      <alignment wrapText="1"/>
    </xf>
    <xf numFmtId="169" fontId="19" fillId="0" borderId="0" xfId="1" applyNumberFormat="1" applyFont="1" applyBorder="1"/>
    <xf numFmtId="169" fontId="21" fillId="0" borderId="0" xfId="1" applyNumberFormat="1" applyFont="1" applyBorder="1" applyAlignment="1">
      <alignment wrapText="1"/>
    </xf>
    <xf numFmtId="169" fontId="22" fillId="0" borderId="0" xfId="1" applyNumberFormat="1" applyFont="1" applyBorder="1"/>
    <xf numFmtId="169" fontId="23" fillId="0" borderId="0" xfId="1" applyNumberFormat="1" applyFont="1" applyBorder="1" applyAlignment="1">
      <alignment wrapText="1"/>
    </xf>
    <xf numFmtId="169" fontId="19" fillId="0" borderId="0" xfId="1" applyNumberFormat="1" applyFont="1" applyBorder="1" applyAlignment="1">
      <alignment wrapText="1"/>
    </xf>
    <xf numFmtId="169" fontId="22" fillId="0" borderId="0" xfId="1" applyNumberFormat="1" applyFont="1" applyBorder="1" applyAlignment="1">
      <alignment wrapText="1"/>
    </xf>
    <xf numFmtId="169" fontId="1" fillId="0" borderId="1" xfId="1" applyNumberFormat="1" applyFont="1" applyBorder="1"/>
    <xf numFmtId="169" fontId="1" fillId="0" borderId="1" xfId="1" applyNumberFormat="1" applyFont="1" applyFill="1" applyBorder="1"/>
    <xf numFmtId="169" fontId="1" fillId="0" borderId="1" xfId="1" applyNumberFormat="1" applyFont="1" applyBorder="1" applyAlignment="1">
      <alignment wrapText="1"/>
    </xf>
    <xf numFmtId="14" fontId="0" fillId="0" borderId="1" xfId="0" applyNumberFormat="1" applyBorder="1"/>
    <xf numFmtId="169" fontId="0" fillId="0" borderId="1" xfId="0" applyNumberFormat="1" applyBorder="1"/>
    <xf numFmtId="169" fontId="30" fillId="0" borderId="0" xfId="0" applyNumberFormat="1" applyFont="1"/>
    <xf numFmtId="164" fontId="7" fillId="0" borderId="0" xfId="0" applyNumberFormat="1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2" fillId="0" borderId="0" xfId="0" applyFont="1" applyAlignment="1">
      <alignment horizontal="center"/>
    </xf>
  </cellXfs>
  <cellStyles count="4">
    <cellStyle name="Currency" xfId="1" builtinId="4"/>
    <cellStyle name="Normal" xfId="0" builtinId="0"/>
    <cellStyle name="Normal 2" xfId="3" xr:uid="{00000000-0005-0000-0000-000002000000}"/>
    <cellStyle name="Normal_Sheet1" xfId="2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DAF2E0"/>
      <rgbColor rgb="00C2D5EC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A98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mprubyk\Local%20Settings\Temporary%20Internet%20Files\OLK6\MH_9999_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put"/>
      <sheetName val="8115 Directories"/>
      <sheetName val="8120 Advertising"/>
      <sheetName val="8125 Printing"/>
      <sheetName val="8126 Database Exp"/>
      <sheetName val="8128 Outside Graphics"/>
      <sheetName val="8130 Client Seminars and Recpt"/>
      <sheetName val="8135 Publications"/>
      <sheetName val="8145 Memberships"/>
      <sheetName val="8150 Client Relationship Teams"/>
      <sheetName val="8155 Client Dev Travel"/>
      <sheetName val="8160 Client Dev Meal &amp; Ent"/>
      <sheetName val="8630 Marketing Consulting"/>
      <sheetName val="8880 Community Relations"/>
    </sheetNames>
    <sheetDataSet>
      <sheetData sheetId="0">
        <row r="5">
          <cell r="B5" t="str">
            <v>January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180"/>
  <sheetViews>
    <sheetView showGridLines="0" zoomScale="68" workbookViewId="0">
      <selection activeCell="O90" sqref="O90"/>
    </sheetView>
  </sheetViews>
  <sheetFormatPr defaultRowHeight="15.75" x14ac:dyDescent="0.25"/>
  <cols>
    <col min="1" max="1" width="45.140625" style="2" bestFit="1" customWidth="1"/>
    <col min="2" max="2" width="29.5703125" style="2" customWidth="1"/>
    <col min="3" max="3" width="14.7109375" style="2" customWidth="1"/>
    <col min="4" max="4" width="16.42578125" style="2" bestFit="1" customWidth="1"/>
    <col min="5" max="5" width="14.7109375" style="4" customWidth="1"/>
    <col min="6" max="14" width="14.7109375" style="2" customWidth="1"/>
    <col min="15" max="15" width="15.7109375" style="2" bestFit="1" customWidth="1"/>
    <col min="16" max="18" width="9.140625" style="2"/>
    <col min="19" max="20" width="13.140625" style="2" bestFit="1" customWidth="1"/>
    <col min="21" max="16384" width="9.140625" style="2"/>
  </cols>
  <sheetData>
    <row r="2" spans="1:15" s="85" customFormat="1" ht="26.1" customHeight="1" x14ac:dyDescent="0.5">
      <c r="A2" s="265" t="s">
        <v>58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5" ht="26.1" customHeight="1" x14ac:dyDescent="0.2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s="121" customFormat="1" ht="26.1" customHeight="1" x14ac:dyDescent="0.35">
      <c r="A4" s="122" t="s">
        <v>12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6" spans="1:15" x14ac:dyDescent="0.25">
      <c r="A6" s="21" t="s">
        <v>6</v>
      </c>
      <c r="B6" s="21" t="s">
        <v>0</v>
      </c>
      <c r="C6" s="22">
        <v>43101</v>
      </c>
      <c r="D6" s="22">
        <v>43132</v>
      </c>
      <c r="E6" s="23">
        <v>43160</v>
      </c>
      <c r="F6" s="22">
        <v>43191</v>
      </c>
      <c r="G6" s="22">
        <v>43221</v>
      </c>
      <c r="H6" s="22">
        <v>43252</v>
      </c>
      <c r="I6" s="22">
        <v>43282</v>
      </c>
      <c r="J6" s="22">
        <v>43313</v>
      </c>
      <c r="K6" s="22">
        <v>43344</v>
      </c>
      <c r="L6" s="22">
        <v>43374</v>
      </c>
      <c r="M6" s="22">
        <v>43405</v>
      </c>
      <c r="N6" s="22">
        <v>43435</v>
      </c>
      <c r="O6" s="24">
        <v>2018</v>
      </c>
    </row>
    <row r="7" spans="1:15" s="27" customFormat="1" ht="14.1" customHeight="1" x14ac:dyDescent="0.25">
      <c r="A7" s="10"/>
      <c r="B7" s="25"/>
      <c r="C7" s="25"/>
      <c r="D7" s="25"/>
      <c r="E7" s="26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s="13" customFormat="1" ht="21.95" customHeight="1" x14ac:dyDescent="0.2">
      <c r="A8" s="41">
        <v>1000</v>
      </c>
      <c r="B8" s="16" t="s">
        <v>39</v>
      </c>
      <c r="C8" s="17">
        <f>SUMIF('1000-Memberships'!$I:$I,"="&amp;(TEXT(C$31,"mmm-yy")),'1000-Memberships'!$E:$E)</f>
        <v>0</v>
      </c>
      <c r="D8" s="17">
        <f>SUMIF('1000-Memberships'!$I:$I,"="&amp;(TEXT(D$31,"mmm-yy")),'1000-Memberships'!$E:$E)</f>
        <v>0</v>
      </c>
      <c r="E8" s="17">
        <f>SUMIF('1000-Memberships'!$I:$I,"="&amp;(TEXT(E$31,"mmm-yy")),'1000-Memberships'!$E:$E)</f>
        <v>100</v>
      </c>
      <c r="F8" s="17">
        <f>SUMIF('1000-Memberships'!$I:$I,"="&amp;(TEXT(F$31,"mmm-yy")),'1000-Memberships'!$E:$E)</f>
        <v>360</v>
      </c>
      <c r="G8" s="17">
        <f>SUMIF('1000-Memberships'!$I:$I,"="&amp;(TEXT(G$31,"mmm-yy")),'1000-Memberships'!$E:$E)</f>
        <v>0</v>
      </c>
      <c r="H8" s="17">
        <f>SUMIF('1000-Memberships'!$I:$I,"="&amp;(TEXT(H$31,"mmm-yy")),'1000-Memberships'!$E:$E)</f>
        <v>0</v>
      </c>
      <c r="I8" s="17">
        <f>SUMIF('1000-Memberships'!$I:$I,"="&amp;(TEXT(I$31,"mmm-yy")),'1000-Memberships'!$E:$E)</f>
        <v>120</v>
      </c>
      <c r="J8" s="17">
        <f>SUMIF('1000-Memberships'!$I:$I,"="&amp;(TEXT(J$31,"mmm-yy")),'1000-Memberships'!$E:$E)</f>
        <v>0</v>
      </c>
      <c r="K8" s="17">
        <f>SUMIF('1000-Memberships'!$I:$I,"="&amp;(TEXT(K$31,"mmm-yy")),'1000-Memberships'!$E:$E)</f>
        <v>0</v>
      </c>
      <c r="L8" s="17">
        <f>SUMIF('1000-Memberships'!$I:$I,"="&amp;(TEXT(L$31,"mmm-yy")),'1000-Memberships'!$E:$E)</f>
        <v>200</v>
      </c>
      <c r="M8" s="17">
        <f>SUMIF('1000-Memberships'!$I:$I,"="&amp;(TEXT(M$31,"mmm-yy")),'1000-Memberships'!$E:$E)</f>
        <v>560</v>
      </c>
      <c r="N8" s="17">
        <f>SUMIF('1000-Memberships'!$I:$I,"="&amp;(TEXT(N$31,"mmm-yy")),'1000-Memberships'!$E:$E)</f>
        <v>0</v>
      </c>
      <c r="O8" s="17">
        <f>SUM(C8:N8)</f>
        <v>1340</v>
      </c>
    </row>
    <row r="9" spans="1:15" ht="14.1" customHeight="1" x14ac:dyDescent="0.25">
      <c r="A9" s="42"/>
      <c r="B9" s="18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4"/>
    </row>
    <row r="10" spans="1:15" s="13" customFormat="1" ht="21.95" customHeight="1" x14ac:dyDescent="0.2">
      <c r="A10" s="41">
        <v>1010</v>
      </c>
      <c r="B10" s="16" t="s">
        <v>41</v>
      </c>
      <c r="C10" s="17">
        <f>SUMIF('1010-Merchandise'!$I:$I,"="&amp;(TEXT(C$31,"mmm-yy")),'1010-Merchandise'!$E:$E)</f>
        <v>0</v>
      </c>
      <c r="D10" s="17">
        <f>SUMIF('1010-Merchandise'!$I:$I,"="&amp;(TEXT(D$31,"mmm-yy")),'1010-Merchandise'!$E:$E)</f>
        <v>0</v>
      </c>
      <c r="E10" s="17">
        <f>SUMIF('1010-Merchandise'!$I:$I,"="&amp;(TEXT(E$31,"mmm-yy")),'1010-Merchandise'!$E:$E)</f>
        <v>0</v>
      </c>
      <c r="F10" s="17">
        <f>SUMIF('1010-Merchandise'!$I:$I,"="&amp;(TEXT(F$31,"mmm-yy")),'1010-Merchandise'!$E:$E)</f>
        <v>0</v>
      </c>
      <c r="G10" s="17">
        <f>SUMIF('1010-Merchandise'!$I:$I,"="&amp;(TEXT(G$31,"mmm-yy")),'1010-Merchandise'!$E:$E)</f>
        <v>95.8</v>
      </c>
      <c r="H10" s="17">
        <f>SUMIF('1010-Merchandise'!$I:$I,"="&amp;(TEXT(H$31,"mmm-yy")),'1010-Merchandise'!$E:$E)</f>
        <v>0</v>
      </c>
      <c r="I10" s="17">
        <f>SUMIF('1010-Merchandise'!$I:$I,"="&amp;(TEXT(I$31,"mmm-yy")),'1010-Merchandise'!$E:$E)</f>
        <v>0</v>
      </c>
      <c r="J10" s="17">
        <f>SUMIF('1010-Merchandise'!$I:$I,"="&amp;(TEXT(J$31,"mmm-yy")),'1010-Merchandise'!$E:$E)</f>
        <v>0</v>
      </c>
      <c r="K10" s="17">
        <f>SUMIF('1010-Merchandise'!$I:$I,"="&amp;(TEXT(K$31,"mmm-yy")),'1010-Merchandise'!$E:$E)</f>
        <v>0</v>
      </c>
      <c r="L10" s="17">
        <f>SUMIF('1010-Merchandise'!$I:$I,"="&amp;(TEXT(L$31,"mmm-yy")),'1010-Merchandise'!$E:$E)</f>
        <v>40</v>
      </c>
      <c r="M10" s="17">
        <f>SUMIF('1010-Merchandise'!$I:$I,"="&amp;(TEXT(M$31,"mmm-yy")),'1010-Merchandise'!$E:$E)</f>
        <v>20</v>
      </c>
      <c r="N10" s="17">
        <f>SUMIF('1010-Merchandise'!$I:$I,"="&amp;(TEXT(N$31,"mmm-yy")),'1010-Merchandise'!$E:$E)</f>
        <v>0</v>
      </c>
      <c r="O10" s="17">
        <f>SUM(C10:N10)</f>
        <v>155.80000000000001</v>
      </c>
    </row>
    <row r="11" spans="1:15" s="27" customFormat="1" ht="14.1" customHeight="1" x14ac:dyDescent="0.25">
      <c r="A11" s="10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s="13" customFormat="1" ht="21.95" customHeight="1" x14ac:dyDescent="0.2">
      <c r="A12" s="41">
        <v>1020</v>
      </c>
      <c r="B12" s="16" t="s">
        <v>40</v>
      </c>
      <c r="C12" s="17">
        <f>SUMIF('1020-Book Sales'!$I:$I,"="&amp;(TEXT(C$31,"mmm-yy")),'1020-Book Sales'!$E:$E)</f>
        <v>0</v>
      </c>
      <c r="D12" s="17">
        <f>SUMIF('1020-Book Sales'!$I:$I,"="&amp;(TEXT(D$31,"mmm-yy")),'1020-Book Sales'!$E:$E)</f>
        <v>0</v>
      </c>
      <c r="E12" s="17">
        <f>SUMIF('1020-Book Sales'!$I:$I,"="&amp;(TEXT(E$31,"mmm-yy")),'1020-Book Sales'!$E:$E)</f>
        <v>19.5</v>
      </c>
      <c r="F12" s="17">
        <f>SUMIF('1020-Book Sales'!$I:$I,"="&amp;(TEXT(F$31,"mmm-yy")),'1020-Book Sales'!$E:$E)</f>
        <v>0</v>
      </c>
      <c r="G12" s="17">
        <f>SUMIF('1020-Book Sales'!$I:$I,"="&amp;(TEXT(G$31,"mmm-yy")),'1020-Book Sales'!$E:$E)</f>
        <v>25</v>
      </c>
      <c r="H12" s="17">
        <f>SUMIF('1020-Book Sales'!$I:$I,"="&amp;(TEXT(H$31,"mmm-yy")),'1020-Book Sales'!$E:$E)</f>
        <v>0</v>
      </c>
      <c r="I12" s="17">
        <f>SUMIF('1020-Book Sales'!$I:$I,"="&amp;(TEXT(I$31,"mmm-yy")),'1020-Book Sales'!$E:$E)</f>
        <v>0</v>
      </c>
      <c r="J12" s="17">
        <f>SUMIF('1020-Book Sales'!$I:$I,"="&amp;(TEXT(J$31,"mmm-yy")),'1020-Book Sales'!$E:$E)</f>
        <v>0</v>
      </c>
      <c r="K12" s="17">
        <f>SUMIF('1020-Book Sales'!$I:$I,"="&amp;(TEXT(K$31,"mmm-yy")),'1020-Book Sales'!$E:$E)</f>
        <v>342</v>
      </c>
      <c r="L12" s="17">
        <f>SUMIF('1020-Book Sales'!$I:$I,"="&amp;(TEXT(L$31,"mmm-yy")),'1020-Book Sales'!$E:$E)</f>
        <v>263</v>
      </c>
      <c r="M12" s="17">
        <f>SUMIF('1020-Book Sales'!$I:$I,"="&amp;(TEXT(M$31,"mmm-yy")),'1020-Book Sales'!$E:$E)</f>
        <v>0</v>
      </c>
      <c r="N12" s="17">
        <f>SUMIF('1020-Book Sales'!$I:$I,"="&amp;(TEXT(N$31,"mmm-yy")),'1020-Book Sales'!$E:$E)</f>
        <v>0</v>
      </c>
      <c r="O12" s="17">
        <f>SUM(C12:N12)</f>
        <v>649.5</v>
      </c>
    </row>
    <row r="13" spans="1:15" s="27" customFormat="1" ht="14.1" customHeight="1" x14ac:dyDescent="0.25">
      <c r="A13" s="10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s="13" customFormat="1" ht="21.95" customHeight="1" x14ac:dyDescent="0.2">
      <c r="A14" s="41">
        <v>1025</v>
      </c>
      <c r="B14" s="16" t="s">
        <v>55</v>
      </c>
      <c r="C14" s="17">
        <f>SUMIF('1025-Advertising Income'!$I:$I,"="&amp;(TEXT(C$31,"mmm-yy")),'1025-Advertising Income'!$E:$E)</f>
        <v>0</v>
      </c>
      <c r="D14" s="17">
        <f>SUMIF('1025-Advertising Income'!$I:$I,"="&amp;(TEXT(D$31,"mmm-yy")),'1025-Advertising Income'!$E:$E)</f>
        <v>0</v>
      </c>
      <c r="E14" s="17">
        <f>SUMIF('1025-Advertising Income'!$I:$I,"="&amp;(TEXT(E$31,"mmm-yy")),'1025-Advertising Income'!$E:$E)</f>
        <v>0</v>
      </c>
      <c r="F14" s="17">
        <f>SUMIF('1025-Advertising Income'!$I:$I,"="&amp;(TEXT(F$31,"mmm-yy")),'1025-Advertising Income'!$E:$E)</f>
        <v>0</v>
      </c>
      <c r="G14" s="17">
        <f>SUMIF('1025-Advertising Income'!$I:$I,"="&amp;(TEXT(G$31,"mmm-yy")),'1025-Advertising Income'!$E:$E)</f>
        <v>0</v>
      </c>
      <c r="H14" s="17">
        <f>SUMIF('1025-Advertising Income'!$I:$I,"="&amp;(TEXT(H$31,"mmm-yy")),'1025-Advertising Income'!$E:$E)</f>
        <v>0</v>
      </c>
      <c r="I14" s="17">
        <f>SUMIF('1025-Advertising Income'!$I:$I,"="&amp;(TEXT(I$31,"mmm-yy")),'1025-Advertising Income'!$E:$E)</f>
        <v>0</v>
      </c>
      <c r="J14" s="17">
        <f>SUMIF('1025-Advertising Income'!$I:$I,"="&amp;(TEXT(J$31,"mmm-yy")),'1025-Advertising Income'!$E:$E)</f>
        <v>0</v>
      </c>
      <c r="K14" s="17">
        <f>SUMIF('1025-Advertising Income'!$I:$I,"="&amp;(TEXT(K$31,"mmm-yy")),'1025-Advertising Income'!$E:$E)</f>
        <v>0</v>
      </c>
      <c r="L14" s="17">
        <f>SUMIF('1025-Advertising Income'!$I:$I,"="&amp;(TEXT(L$31,"mmm-yy")),'1025-Advertising Income'!$E:$E)</f>
        <v>0</v>
      </c>
      <c r="M14" s="17">
        <f>SUMIF('1025-Advertising Income'!$I:$I,"="&amp;(TEXT(M$31,"mmm-yy")),'1025-Advertising Income'!$E:$E)</f>
        <v>0</v>
      </c>
      <c r="N14" s="17">
        <f>SUMIF('1025-Advertising Income'!$I:$I,"="&amp;(TEXT(N$31,"mmm-yy")),'1025-Advertising Income'!$E:$E)</f>
        <v>0</v>
      </c>
      <c r="O14" s="17">
        <f>SUM(C14:N14)</f>
        <v>0</v>
      </c>
    </row>
    <row r="15" spans="1:15" s="48" customFormat="1" ht="13.5" customHeight="1" x14ac:dyDescent="0.25">
      <c r="A15" s="42"/>
      <c r="B15" s="1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4"/>
    </row>
    <row r="16" spans="1:15" s="13" customFormat="1" ht="21.95" customHeight="1" x14ac:dyDescent="0.2">
      <c r="A16" s="41">
        <v>1030</v>
      </c>
      <c r="B16" s="16" t="s">
        <v>14</v>
      </c>
      <c r="C16" s="17">
        <f>SUMIF('1030-Interest'!$I:$I,"="&amp;(TEXT(C$31,"mmm-yy")),'1030-Interest'!$E:$E)</f>
        <v>0</v>
      </c>
      <c r="D16" s="17">
        <f>SUMIF('1030-Interest'!$I:$I,"="&amp;(TEXT(D$31,"mmm-yy")),'1030-Interest'!$E:$E)</f>
        <v>0</v>
      </c>
      <c r="E16" s="17">
        <f>SUMIF('1030-Interest'!$I:$I,"="&amp;(TEXT(E$31,"mmm-yy")),'1030-Interest'!$E:$E)</f>
        <v>0</v>
      </c>
      <c r="F16" s="17">
        <f>SUMIF('1030-Interest'!$I:$I,"="&amp;(TEXT(F$31,"mmm-yy")),'1030-Interest'!$E:$E)</f>
        <v>0</v>
      </c>
      <c r="G16" s="17">
        <f>SUMIF('1030-Interest'!$I:$I,"="&amp;(TEXT(G$31,"mmm-yy")),'1030-Interest'!$E:$E)</f>
        <v>0</v>
      </c>
      <c r="H16" s="17">
        <f>SUMIF('1030-Interest'!$I:$I,"="&amp;(TEXT(H$31,"mmm-yy")),'1030-Interest'!$E:$E)</f>
        <v>0</v>
      </c>
      <c r="I16" s="17">
        <f>SUMIF('1030-Interest'!$I:$I,"="&amp;(TEXT(I$31,"mmm-yy")),'1030-Interest'!$E:$E)</f>
        <v>0</v>
      </c>
      <c r="J16" s="17">
        <f>SUMIF('1030-Interest'!$I:$I,"="&amp;(TEXT(J$31,"mmm-yy")),'1030-Interest'!$E:$E)</f>
        <v>0</v>
      </c>
      <c r="K16" s="17">
        <f>SUMIF('1030-Interest'!$I:$I,"="&amp;(TEXT(K$31,"mmm-yy")),'1030-Interest'!$E:$E)</f>
        <v>0</v>
      </c>
      <c r="L16" s="17">
        <f>SUMIF('1030-Interest'!$I:$I,"="&amp;(TEXT(L$31,"mmm-yy")),'1030-Interest'!$E:$E)</f>
        <v>0</v>
      </c>
      <c r="M16" s="17">
        <f>SUMIF('1030-Interest'!$I:$I,"="&amp;(TEXT(M$31,"mmm-yy")),'1030-Interest'!$E:$E)</f>
        <v>0</v>
      </c>
      <c r="N16" s="17">
        <f>SUMIF('1030-Interest'!$I:$I,"="&amp;(TEXT(N$31,"mmm-yy")),'1030-Interest'!$E:$E)</f>
        <v>0</v>
      </c>
      <c r="O16" s="17">
        <f>SUM(C16:N16)</f>
        <v>0</v>
      </c>
    </row>
    <row r="17" spans="1:15" s="48" customFormat="1" ht="14.1" customHeight="1" x14ac:dyDescent="0.25">
      <c r="A17" s="42"/>
      <c r="B17" s="18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4"/>
    </row>
    <row r="18" spans="1:15" s="13" customFormat="1" ht="21.95" customHeight="1" x14ac:dyDescent="0.2">
      <c r="A18" s="41">
        <v>1035</v>
      </c>
      <c r="B18" s="16" t="s">
        <v>119</v>
      </c>
      <c r="C18" s="17">
        <f>SUMIF('1035-Fundraising'!$I:$I,"="&amp;(TEXT(C$31,"mmm-yy")),'1035-Fundraising'!$E:$E)</f>
        <v>0</v>
      </c>
      <c r="D18" s="17">
        <f>SUMIF('1035-Fundraising'!$I:$I,"="&amp;(TEXT(D$31,"mmm-yy")),'1035-Fundraising'!$E:$E)</f>
        <v>0</v>
      </c>
      <c r="E18" s="17">
        <f>SUMIF('1035-Fundraising'!$I:$I,"="&amp;(TEXT(E$31,"mmm-yy")),'1035-Fundraising'!$E:$E)</f>
        <v>0</v>
      </c>
      <c r="F18" s="17">
        <f>SUMIF('1035-Fundraising'!$I:$I,"="&amp;(TEXT(F$31,"mmm-yy")),'1035-Fundraising'!$E:$E)</f>
        <v>0</v>
      </c>
      <c r="G18" s="17">
        <f>SUMIF('1035-Fundraising'!$I:$I,"="&amp;(TEXT(G$31,"mmm-yy")),'1035-Fundraising'!$E:$E)</f>
        <v>0</v>
      </c>
      <c r="H18" s="17">
        <f>SUMIF('1035-Fundraising'!$I:$I,"="&amp;(TEXT(H$31,"mmm-yy")),'1035-Fundraising'!$E:$E)</f>
        <v>0</v>
      </c>
      <c r="I18" s="17">
        <f>SUMIF('1035-Fundraising'!$I:$I,"="&amp;(TEXT(I$31,"mmm-yy")),'1035-Fundraising'!$E:$E)</f>
        <v>0</v>
      </c>
      <c r="J18" s="17">
        <f>SUMIF('1035-Fundraising'!$I:$I,"="&amp;(TEXT(J$31,"mmm-yy")),'1035-Fundraising'!$E:$E)</f>
        <v>0</v>
      </c>
      <c r="K18" s="17">
        <f>SUMIF('1035-Fundraising'!$I:$I,"="&amp;(TEXT(K$31,"mmm-yy")),'1035-Fundraising'!$E:$E)</f>
        <v>0</v>
      </c>
      <c r="L18" s="17">
        <f>SUMIF('1035-Fundraising'!$I:$I,"="&amp;(TEXT(L$31,"mmm-yy")),'1035-Fundraising'!$E:$E)</f>
        <v>0</v>
      </c>
      <c r="M18" s="17">
        <f>SUMIF('1035-Fundraising'!$I:$I,"="&amp;(TEXT(M$31,"mmm-yy")),'1035-Fundraising'!$E:$E)</f>
        <v>0</v>
      </c>
      <c r="N18" s="17">
        <f>SUMIF('1035-Fundraising'!$I:$I,"="&amp;(TEXT(N$31,"mmm-yy")),'1035-Fundraising'!$E:$E)</f>
        <v>0</v>
      </c>
      <c r="O18" s="17">
        <f>SUM(C18:N18)</f>
        <v>0</v>
      </c>
    </row>
    <row r="19" spans="1:15" s="48" customFormat="1" ht="14.1" customHeight="1" x14ac:dyDescent="0.25">
      <c r="A19" s="42"/>
      <c r="B19" s="1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4"/>
    </row>
    <row r="20" spans="1:15" s="13" customFormat="1" ht="21.95" customHeight="1" x14ac:dyDescent="0.2">
      <c r="A20" s="41">
        <v>1040</v>
      </c>
      <c r="B20" s="16" t="s">
        <v>46</v>
      </c>
      <c r="C20" s="17">
        <f>SUMIF('1040-Paypal Income'!$I:$I,"="&amp;(TEXT(C$31,"mmm-yy")),'1040-Paypal Income'!$E:$E)</f>
        <v>0</v>
      </c>
      <c r="D20" s="17">
        <f>SUMIF('1040-Paypal Income'!$I:$I,"="&amp;(TEXT(D$31,"mmm-yy")),'1040-Paypal Income'!$E:$E)</f>
        <v>0</v>
      </c>
      <c r="E20" s="17">
        <f>SUMIF('1040-Paypal Income'!$I:$I,"="&amp;(TEXT(E$31,"mmm-yy")),'1040-Paypal Income'!$E:$E)</f>
        <v>0</v>
      </c>
      <c r="F20" s="17">
        <f>SUMIF('1040-Paypal Income'!$I:$I,"="&amp;(TEXT(F$31,"mmm-yy")),'1040-Paypal Income'!$E:$E)</f>
        <v>0</v>
      </c>
      <c r="G20" s="17">
        <f>SUMIF('1040-Paypal Income'!$I:$I,"="&amp;(TEXT(G$31,"mmm-yy")),'1040-Paypal Income'!$E:$E)</f>
        <v>0</v>
      </c>
      <c r="H20" s="17">
        <f>SUMIF('1040-Paypal Income'!$I:$I,"="&amp;(TEXT(H$31,"mmm-yy")),'1040-Paypal Income'!$E:$E)</f>
        <v>0</v>
      </c>
      <c r="I20" s="17">
        <f>SUMIF('1040-Paypal Income'!$I:$I,"="&amp;(TEXT(I$31,"mmm-yy")),'1040-Paypal Income'!$E:$E)</f>
        <v>0</v>
      </c>
      <c r="J20" s="17">
        <f>SUMIF('1040-Paypal Income'!$I:$I,"="&amp;(TEXT(J$31,"mmm-yy")),'1040-Paypal Income'!$E:$E)</f>
        <v>0</v>
      </c>
      <c r="K20" s="17">
        <f>SUMIF('1040-Paypal Income'!$I:$I,"="&amp;(TEXT(K$31,"mmm-yy")),'1040-Paypal Income'!$E:$E)</f>
        <v>0</v>
      </c>
      <c r="L20" s="17">
        <f>SUMIF('1040-Paypal Income'!$I:$I,"="&amp;(TEXT(L$31,"mmm-yy")),'1040-Paypal Income'!$E:$E)</f>
        <v>0</v>
      </c>
      <c r="M20" s="17">
        <f>SUMIF('1040-Paypal Income'!$I:$I,"="&amp;(TEXT(M$31,"mmm-yy")),'1040-Paypal Income'!$E:$E)</f>
        <v>575.29999999999995</v>
      </c>
      <c r="N20" s="17">
        <f>SUMIF('1040-Paypal Income'!$I:$I,"="&amp;(TEXT(N$31,"mmm-yy")),'1040-Paypal Income'!$E:$E)</f>
        <v>0</v>
      </c>
      <c r="O20" s="17">
        <f>SUM(C20:N20)</f>
        <v>575.29999999999995</v>
      </c>
    </row>
    <row r="21" spans="1:15" s="48" customFormat="1" ht="14.1" customHeight="1" x14ac:dyDescent="0.25">
      <c r="A21" s="42"/>
      <c r="B21" s="1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</row>
    <row r="22" spans="1:15" s="13" customFormat="1" ht="21.95" customHeight="1" x14ac:dyDescent="0.2">
      <c r="A22" s="41">
        <v>1050</v>
      </c>
      <c r="B22" s="16" t="s">
        <v>42</v>
      </c>
      <c r="C22" s="17">
        <f>SUMIF('1050-Other Income'!$I:$I,"="&amp;(TEXT(C$31,"mmm-yy")),'1050-Other Income'!$E:$E)</f>
        <v>0</v>
      </c>
      <c r="D22" s="17">
        <f>SUMIF('1050-Other Income'!$I:$I,"="&amp;(TEXT(D$31,"mmm-yy")),'1050-Other Income'!$E:$E)</f>
        <v>0</v>
      </c>
      <c r="E22" s="17">
        <f>SUMIF('1050-Other Income'!$I:$I,"="&amp;(TEXT(E$31,"mmm-yy")),'1050-Other Income'!$E:$E)</f>
        <v>0</v>
      </c>
      <c r="F22" s="17">
        <f>SUMIF('1050-Other Income'!$I:$I,"="&amp;(TEXT(F$31,"mmm-yy")),'1050-Other Income'!$E:$E)</f>
        <v>0</v>
      </c>
      <c r="G22" s="17">
        <f>SUMIF('1050-Other Income'!$I:$I,"="&amp;(TEXT(G$31,"mmm-yy")),'1050-Other Income'!$E:$E)</f>
        <v>160</v>
      </c>
      <c r="H22" s="17">
        <f>SUMIF('1050-Other Income'!$I:$I,"="&amp;(TEXT(H$31,"mmm-yy")),'1050-Other Income'!$E:$E)</f>
        <v>0</v>
      </c>
      <c r="I22" s="17">
        <f>SUMIF('1050-Other Income'!$I:$I,"="&amp;(TEXT(I$31,"mmm-yy")),'1050-Other Income'!$E:$E)</f>
        <v>0</v>
      </c>
      <c r="J22" s="17">
        <f>SUMIF('1050-Other Income'!$I:$I,"="&amp;(TEXT(J$31,"mmm-yy")),'1050-Other Income'!$E:$E)</f>
        <v>0</v>
      </c>
      <c r="K22" s="17">
        <f>SUMIF('1050-Other Income'!$I:$I,"="&amp;(TEXT(K$31,"mmm-yy")),'1050-Other Income'!$E:$E)</f>
        <v>0</v>
      </c>
      <c r="L22" s="17">
        <f>SUMIF('1050-Other Income'!$I:$I,"="&amp;(TEXT(L$31,"mmm-yy")),'1050-Other Income'!$E:$E)</f>
        <v>100</v>
      </c>
      <c r="M22" s="17">
        <f>SUMIF('1050-Other Income'!$I:$I,"="&amp;(TEXT(M$31,"mmm-yy")),'1050-Other Income'!$E:$E)</f>
        <v>0</v>
      </c>
      <c r="N22" s="17">
        <f>SUMIF('1050-Other Income'!$I:$I,"="&amp;(TEXT(N$31,"mmm-yy")),'1050-Other Income'!$E:$E)</f>
        <v>0</v>
      </c>
      <c r="O22" s="17">
        <f>SUM(C22:N22)</f>
        <v>260</v>
      </c>
    </row>
    <row r="23" spans="1:15" s="48" customFormat="1" ht="14.1" customHeight="1" x14ac:dyDescent="0.25">
      <c r="A23" s="42"/>
      <c r="B23" s="1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/>
    </row>
    <row r="24" spans="1:15" s="13" customFormat="1" ht="21.95" customHeight="1" thickBot="1" x14ac:dyDescent="0.25">
      <c r="A24" s="43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4.1" customHeight="1" thickTop="1" x14ac:dyDescent="0.25">
      <c r="A25" s="10"/>
      <c r="B25" s="10"/>
      <c r="C25" s="11"/>
      <c r="D25" s="11"/>
      <c r="E25" s="11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s="13" customFormat="1" ht="21.95" customHeight="1" x14ac:dyDescent="0.2">
      <c r="B26" s="13" t="s">
        <v>1</v>
      </c>
      <c r="C26" s="12">
        <f t="shared" ref="C26:N26" si="0">SUM(C8:C23)</f>
        <v>0</v>
      </c>
      <c r="D26" s="12">
        <f t="shared" si="0"/>
        <v>0</v>
      </c>
      <c r="E26" s="12">
        <f t="shared" si="0"/>
        <v>119.5</v>
      </c>
      <c r="F26" s="12">
        <f t="shared" si="0"/>
        <v>360</v>
      </c>
      <c r="G26" s="12">
        <f t="shared" si="0"/>
        <v>280.8</v>
      </c>
      <c r="H26" s="12">
        <f t="shared" si="0"/>
        <v>0</v>
      </c>
      <c r="I26" s="12">
        <f t="shared" si="0"/>
        <v>120</v>
      </c>
      <c r="J26" s="12">
        <f t="shared" si="0"/>
        <v>0</v>
      </c>
      <c r="K26" s="12">
        <f t="shared" si="0"/>
        <v>342</v>
      </c>
      <c r="L26" s="12">
        <f t="shared" si="0"/>
        <v>603</v>
      </c>
      <c r="M26" s="12">
        <f t="shared" si="0"/>
        <v>1155.3</v>
      </c>
      <c r="N26" s="12">
        <f t="shared" si="0"/>
        <v>0</v>
      </c>
      <c r="O26" s="12">
        <f>SUM(C26:N26)</f>
        <v>2980.6</v>
      </c>
    </row>
    <row r="27" spans="1:15" ht="26.1" customHeight="1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spans="1:15" ht="26.1" customHeight="1" x14ac:dyDescent="0.25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1:15" s="121" customFormat="1" ht="26.1" customHeight="1" x14ac:dyDescent="0.35">
      <c r="A29" s="123" t="s">
        <v>15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</row>
    <row r="30" spans="1:15" x14ac:dyDescent="0.25">
      <c r="A30" s="3"/>
      <c r="B30" s="3"/>
      <c r="C30" s="3"/>
    </row>
    <row r="31" spans="1:15" x14ac:dyDescent="0.25">
      <c r="A31" s="21" t="s">
        <v>6</v>
      </c>
      <c r="B31" s="21" t="s">
        <v>0</v>
      </c>
      <c r="C31" s="22">
        <v>43101</v>
      </c>
      <c r="D31" s="22">
        <v>43132</v>
      </c>
      <c r="E31" s="23">
        <v>43160</v>
      </c>
      <c r="F31" s="22">
        <v>43191</v>
      </c>
      <c r="G31" s="22">
        <v>43221</v>
      </c>
      <c r="H31" s="22">
        <v>43252</v>
      </c>
      <c r="I31" s="22">
        <v>43282</v>
      </c>
      <c r="J31" s="22">
        <v>43313</v>
      </c>
      <c r="K31" s="22">
        <v>43344</v>
      </c>
      <c r="L31" s="22">
        <v>43374</v>
      </c>
      <c r="M31" s="22">
        <v>43405</v>
      </c>
      <c r="N31" s="22">
        <v>43435</v>
      </c>
      <c r="O31" s="24">
        <v>2018</v>
      </c>
    </row>
    <row r="32" spans="1:15" s="27" customFormat="1" ht="14.1" customHeight="1" x14ac:dyDescent="0.25">
      <c r="A32" s="10"/>
      <c r="B32" s="25"/>
      <c r="C32" s="86"/>
      <c r="D32" s="86"/>
      <c r="E32" s="87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1:15" s="13" customFormat="1" ht="21.95" customHeight="1" x14ac:dyDescent="0.2">
      <c r="A33" s="41">
        <v>2000</v>
      </c>
      <c r="B33" s="16" t="s">
        <v>53</v>
      </c>
      <c r="C33" s="17">
        <f>SUMIF('2000-Marketing'!$I:$I,"="&amp;(TEXT(C$31,"mmm-yy")),'2000-Marketing'!$E:$E)</f>
        <v>0</v>
      </c>
      <c r="D33" s="17">
        <f>SUMIF('2000-Marketing'!$I:$I,"="&amp;(TEXT(D$31,"mmm-yy")),'2000-Marketing'!$E:$E)</f>
        <v>0</v>
      </c>
      <c r="E33" s="17">
        <f>SUMIF('2000-Marketing'!$I:$I,"="&amp;(TEXT(E$31,"mmm-yy")),'2000-Marketing'!$E:$E)</f>
        <v>0</v>
      </c>
      <c r="F33" s="17">
        <f>SUMIF('2000-Marketing'!$I:$I,"="&amp;(TEXT(F$31,"mmm-yy")),'2000-Marketing'!$E:$E)</f>
        <v>228.18</v>
      </c>
      <c r="G33" s="17">
        <f>SUMIF('2000-Marketing'!$I:$I,"="&amp;(TEXT(G$31,"mmm-yy")),'2000-Marketing'!$E:$E)</f>
        <v>61.99</v>
      </c>
      <c r="H33" s="17">
        <f>SUMIF('2000-Marketing'!$I:$I,"="&amp;(TEXT(H$31,"mmm-yy")),'2000-Marketing'!$E:$E)</f>
        <v>19.899999999999999</v>
      </c>
      <c r="I33" s="17">
        <f>SUMIF('2000-Marketing'!$I:$I,"="&amp;(TEXT(I$31,"mmm-yy")),'2000-Marketing'!$E:$E)</f>
        <v>0</v>
      </c>
      <c r="J33" s="17">
        <f>SUMIF('2000-Marketing'!$I:$I,"="&amp;(TEXT(J$31,"mmm-yy")),'2000-Marketing'!$E:$E)</f>
        <v>0</v>
      </c>
      <c r="K33" s="17">
        <f>SUMIF('2000-Marketing'!$I:$I,"="&amp;(TEXT(K$31,"mmm-yy")),'2000-Marketing'!$E:$E)</f>
        <v>515.92999999999995</v>
      </c>
      <c r="L33" s="17">
        <f>SUMIF('2000-Marketing'!$I:$I,"="&amp;(TEXT(L$31,"mmm-yy")),'2000-Marketing'!$E:$E)</f>
        <v>22.94</v>
      </c>
      <c r="M33" s="17">
        <f>SUMIF('2000-Marketing'!$I:$I,"="&amp;(TEXT(M$31,"mmm-yy")),'2000-Marketing'!$E:$E)</f>
        <v>18.89</v>
      </c>
      <c r="N33" s="17">
        <f>SUMIF('2000-Marketing'!$I:$I,"="&amp;(TEXT(N$31,"mmm-yy")),'2000-Marketing'!$E:$E)</f>
        <v>0</v>
      </c>
      <c r="O33" s="17">
        <f>SUM(C33:N33)</f>
        <v>867.83</v>
      </c>
    </row>
    <row r="34" spans="1:15" ht="14.1" customHeight="1" x14ac:dyDescent="0.25">
      <c r="A34" s="42"/>
      <c r="B34" s="1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s="13" customFormat="1" ht="21.95" customHeight="1" x14ac:dyDescent="0.2">
      <c r="A35" s="41">
        <v>2010</v>
      </c>
      <c r="B35" s="16" t="s">
        <v>9</v>
      </c>
      <c r="C35" s="17">
        <f>SUMIF('2010-Printing'!$I:$I,"="&amp;(TEXT(C$31,"mmm-yy")),'2010-Printing'!$E:$E)</f>
        <v>0</v>
      </c>
      <c r="D35" s="17">
        <f>SUMIF('2010-Printing'!$I:$I,"="&amp;(TEXT(D$31,"mmm-yy")),'2010-Printing'!$E:$E)</f>
        <v>0</v>
      </c>
      <c r="E35" s="17">
        <f>SUMIF('2010-Printing'!$I:$I,"="&amp;(TEXT(E$31,"mmm-yy")),'2010-Printing'!$E:$E)</f>
        <v>0</v>
      </c>
      <c r="F35" s="17">
        <f>SUMIF('2010-Printing'!$I:$I,"="&amp;(TEXT(F$31,"mmm-yy")),'2010-Printing'!$E:$E)</f>
        <v>0</v>
      </c>
      <c r="G35" s="17">
        <f>SUMIF('2010-Printing'!$I:$I,"="&amp;(TEXT(G$31,"mmm-yy")),'2010-Printing'!$E:$E)</f>
        <v>0</v>
      </c>
      <c r="H35" s="17">
        <f>SUMIF('2010-Printing'!$I:$I,"="&amp;(TEXT(H$31,"mmm-yy")),'2010-Printing'!$E:$E)</f>
        <v>0</v>
      </c>
      <c r="I35" s="17">
        <f>SUMIF('2010-Printing'!$I:$I,"="&amp;(TEXT(I$31,"mmm-yy")),'2010-Printing'!$E:$E)</f>
        <v>0</v>
      </c>
      <c r="J35" s="17">
        <f>SUMIF('2010-Printing'!$I:$I,"="&amp;(TEXT(J$31,"mmm-yy")),'2010-Printing'!$E:$E)</f>
        <v>0</v>
      </c>
      <c r="K35" s="17">
        <f>SUMIF('2010-Printing'!$I:$I,"="&amp;(TEXT(K$31,"mmm-yy")),'2010-Printing'!$E:$E)</f>
        <v>0</v>
      </c>
      <c r="L35" s="17">
        <f>SUMIF('2010-Printing'!$I:$I,"="&amp;(TEXT(L$31,"mmm-yy")),'2010-Printing'!$E:$E)</f>
        <v>0</v>
      </c>
      <c r="M35" s="17">
        <f>SUMIF('2010-Printing'!$I:$I,"="&amp;(TEXT(M$31,"mmm-yy")),'2010-Printing'!$E:$E)</f>
        <v>1478</v>
      </c>
      <c r="N35" s="17">
        <f>SUMIF('2010-Printing'!$I:$I,"="&amp;(TEXT(N$31,"mmm-yy")),'2010-Printing'!$E:$E)</f>
        <v>0</v>
      </c>
      <c r="O35" s="17">
        <f>SUM(C35:N35)</f>
        <v>1478</v>
      </c>
    </row>
    <row r="36" spans="1:15" ht="14.1" customHeight="1" x14ac:dyDescent="0.25">
      <c r="A36" s="42"/>
      <c r="B36" s="1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s="13" customFormat="1" ht="21.95" customHeight="1" x14ac:dyDescent="0.2">
      <c r="A37" s="41">
        <v>2020</v>
      </c>
      <c r="B37" s="16" t="s">
        <v>10</v>
      </c>
      <c r="C37" s="17">
        <f>SUMIF('2020-Postage'!$I:$I,"="&amp;(TEXT(C$31,"mmm-yy")),'2020-Postage'!$E:$E)</f>
        <v>0</v>
      </c>
      <c r="D37" s="17">
        <f>SUMIF('2020-Postage'!$I:$I,"="&amp;(TEXT(D$31,"mmm-yy")),'2020-Postage'!$E:$E)</f>
        <v>0</v>
      </c>
      <c r="E37" s="17">
        <f>SUMIF('2020-Postage'!$I:$I,"="&amp;(TEXT(E$31,"mmm-yy")),'2020-Postage'!$E:$E)</f>
        <v>13.45</v>
      </c>
      <c r="F37" s="17">
        <f>SUMIF('2020-Postage'!$I:$I,"="&amp;(TEXT(F$31,"mmm-yy")),'2020-Postage'!$E:$E)</f>
        <v>6.7</v>
      </c>
      <c r="G37" s="17">
        <f>SUMIF('2020-Postage'!$I:$I,"="&amp;(TEXT(G$31,"mmm-yy")),'2020-Postage'!$E:$E)</f>
        <v>29.5</v>
      </c>
      <c r="H37" s="17">
        <f>SUMIF('2020-Postage'!$I:$I,"="&amp;(TEXT(H$31,"mmm-yy")),'2020-Postage'!$E:$E)</f>
        <v>0</v>
      </c>
      <c r="I37" s="17">
        <f>SUMIF('2020-Postage'!$I:$I,"="&amp;(TEXT(I$31,"mmm-yy")),'2020-Postage'!$E:$E)</f>
        <v>0</v>
      </c>
      <c r="J37" s="17">
        <f>SUMIF('2020-Postage'!$I:$I,"="&amp;(TEXT(J$31,"mmm-yy")),'2020-Postage'!$E:$E)</f>
        <v>0</v>
      </c>
      <c r="K37" s="17">
        <f>SUMIF('2020-Postage'!$I:$I,"="&amp;(TEXT(K$31,"mmm-yy")),'2020-Postage'!$E:$E)</f>
        <v>0</v>
      </c>
      <c r="L37" s="17">
        <f>SUMIF('2020-Postage'!$I:$I,"="&amp;(TEXT(L$31,"mmm-yy")),'2020-Postage'!$E:$E)</f>
        <v>10.15</v>
      </c>
      <c r="M37" s="17">
        <f>SUMIF('2020-Postage'!$I:$I,"="&amp;(TEXT(M$31,"mmm-yy")),'2020-Postage'!$E:$E)</f>
        <v>79.2</v>
      </c>
      <c r="N37" s="17">
        <f>SUMIF('2020-Postage'!$I:$I,"="&amp;(TEXT(N$31,"mmm-yy")),'2020-Postage'!$E:$E)</f>
        <v>0</v>
      </c>
      <c r="O37" s="17">
        <f>SUM(C37:N37)</f>
        <v>139</v>
      </c>
    </row>
    <row r="38" spans="1:15" ht="14.1" customHeight="1" x14ac:dyDescent="0.25">
      <c r="A38" s="42"/>
      <c r="B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s="13" customFormat="1" ht="21.95" customHeight="1" x14ac:dyDescent="0.2">
      <c r="A39" s="41">
        <v>2030</v>
      </c>
      <c r="B39" s="16" t="s">
        <v>32</v>
      </c>
      <c r="C39" s="17">
        <f>SUMIF('2030-Stationery'!$I:$I,"="&amp;(TEXT(C$31,"mmm-yy")),'2030-Stationery'!$E:$E)</f>
        <v>0</v>
      </c>
      <c r="D39" s="17">
        <f>SUMIF('2030-Stationery'!$I:$I,"="&amp;(TEXT(D$31,"mmm-yy")),'2030-Stationery'!$E:$E)</f>
        <v>0</v>
      </c>
      <c r="E39" s="17">
        <f>SUMIF('2030-Stationery'!$I:$I,"="&amp;(TEXT(E$31,"mmm-yy")),'2030-Stationery'!$E:$E)</f>
        <v>0</v>
      </c>
      <c r="F39" s="17">
        <f>SUMIF('2030-Stationery'!$I:$I,"="&amp;(TEXT(F$31,"mmm-yy")),'2030-Stationery'!$E:$E)</f>
        <v>0</v>
      </c>
      <c r="G39" s="17">
        <f>SUMIF('2030-Stationery'!$I:$I,"="&amp;(TEXT(G$31,"mmm-yy")),'2030-Stationery'!$E:$E)</f>
        <v>66.510000000000005</v>
      </c>
      <c r="H39" s="17">
        <f>SUMIF('2030-Stationery'!$I:$I,"="&amp;(TEXT(H$31,"mmm-yy")),'2030-Stationery'!$E:$E)</f>
        <v>0</v>
      </c>
      <c r="I39" s="17">
        <f>SUMIF('2030-Stationery'!$I:$I,"="&amp;(TEXT(I$31,"mmm-yy")),'2030-Stationery'!$E:$E)</f>
        <v>0</v>
      </c>
      <c r="J39" s="17">
        <f>SUMIF('2030-Stationery'!$I:$I,"="&amp;(TEXT(J$31,"mmm-yy")),'2030-Stationery'!$E:$E)</f>
        <v>0</v>
      </c>
      <c r="K39" s="17">
        <f>SUMIF('2030-Stationery'!$I:$I,"="&amp;(TEXT(K$31,"mmm-yy")),'2030-Stationery'!$E:$E)</f>
        <v>86.71</v>
      </c>
      <c r="L39" s="17">
        <f>SUMIF('2030-Stationery'!$I:$I,"="&amp;(TEXT(L$31,"mmm-yy")),'2030-Stationery'!$E:$E)</f>
        <v>0</v>
      </c>
      <c r="M39" s="17">
        <f>SUMIF('2030-Stationery'!$I:$I,"="&amp;(TEXT(M$31,"mmm-yy")),'2030-Stationery'!$E:$E)</f>
        <v>0</v>
      </c>
      <c r="N39" s="17">
        <f>SUMIF('2030-Stationery'!$I:$I,"="&amp;(TEXT(N$31,"mmm-yy")),'2030-Stationery'!$E:$E)</f>
        <v>0</v>
      </c>
      <c r="O39" s="17">
        <f>SUM(C39:N39)</f>
        <v>153.22</v>
      </c>
    </row>
    <row r="40" spans="1:15" s="48" customFormat="1" ht="14.1" customHeight="1" x14ac:dyDescent="0.25">
      <c r="A40" s="42"/>
      <c r="B40" s="1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s="13" customFormat="1" ht="21.95" customHeight="1" x14ac:dyDescent="0.2">
      <c r="A41" s="41">
        <v>2040</v>
      </c>
      <c r="B41" s="16" t="s">
        <v>48</v>
      </c>
      <c r="C41" s="17">
        <f>SUMIF('2040-Book Purchases'!$I:$I,"="&amp;(TEXT(C$31,"mmm-yy")),'2040-Book Purchases'!$E:$E)</f>
        <v>0</v>
      </c>
      <c r="D41" s="17">
        <f>SUMIF('2040-Book Purchases'!$I:$I,"="&amp;(TEXT(D$31,"mmm-yy")),'2040-Book Purchases'!$E:$E)</f>
        <v>0</v>
      </c>
      <c r="E41" s="17">
        <f>SUMIF('2040-Book Purchases'!$I:$I,"="&amp;(TEXT(E$31,"mmm-yy")),'2040-Book Purchases'!$E:$E)</f>
        <v>0</v>
      </c>
      <c r="F41" s="17">
        <f>SUMIF('2040-Book Purchases'!$I:$I,"="&amp;(TEXT(F$31,"mmm-yy")),'2040-Book Purchases'!$E:$E)</f>
        <v>0</v>
      </c>
      <c r="G41" s="17">
        <f>SUMIF('2040-Book Purchases'!$I:$I,"="&amp;(TEXT(G$31,"mmm-yy")),'2040-Book Purchases'!$E:$E)</f>
        <v>0</v>
      </c>
      <c r="H41" s="17">
        <f>SUMIF('2040-Book Purchases'!$I:$I,"="&amp;(TEXT(H$31,"mmm-yy")),'2040-Book Purchases'!$E:$E)</f>
        <v>574.4</v>
      </c>
      <c r="I41" s="17">
        <f>SUMIF('2040-Book Purchases'!$I:$I,"="&amp;(TEXT(I$31,"mmm-yy")),'2040-Book Purchases'!$E:$E)</f>
        <v>0</v>
      </c>
      <c r="J41" s="17">
        <f>SUMIF('2040-Book Purchases'!$I:$I,"="&amp;(TEXT(J$31,"mmm-yy")),'2040-Book Purchases'!$E:$E)</f>
        <v>0</v>
      </c>
      <c r="K41" s="17">
        <f>SUMIF('2040-Book Purchases'!$I:$I,"="&amp;(TEXT(K$31,"mmm-yy")),'2040-Book Purchases'!$E:$E)</f>
        <v>0</v>
      </c>
      <c r="L41" s="17">
        <f>SUMIF('2040-Book Purchases'!$I:$I,"="&amp;(TEXT(L$31,"mmm-yy")),'2040-Book Purchases'!$E:$E)</f>
        <v>0</v>
      </c>
      <c r="M41" s="17">
        <f>SUMIF('2040-Book Purchases'!$I:$I,"="&amp;(TEXT(M$31,"mmm-yy")),'2040-Book Purchases'!$E:$E)</f>
        <v>575.29999999999995</v>
      </c>
      <c r="N41" s="17">
        <f>SUMIF('2040-Book Purchases'!$I:$I,"="&amp;(TEXT(N$31,"mmm-yy")),'2040-Book Purchases'!$E:$E)</f>
        <v>0</v>
      </c>
      <c r="O41" s="17">
        <f>SUM(C41:N41)</f>
        <v>1149.6999999999998</v>
      </c>
    </row>
    <row r="42" spans="1:15" ht="14.1" customHeight="1" x14ac:dyDescent="0.25">
      <c r="A42" s="42"/>
      <c r="B42" s="1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s="13" customFormat="1" ht="21.95" customHeight="1" x14ac:dyDescent="0.2">
      <c r="A43" s="41">
        <v>2050</v>
      </c>
      <c r="B43" s="16" t="s">
        <v>13</v>
      </c>
      <c r="C43" s="17">
        <f>SUMIF('2050-Bank Fees'!$I:$I,"="&amp;(TEXT(C$31,"mmm-yy")),'2050-Bank Fees'!$E:$E)</f>
        <v>0</v>
      </c>
      <c r="D43" s="17">
        <f>SUMIF('2050-Bank Fees'!$I:$I,"="&amp;(TEXT(D$31,"mmm-yy")),'2050-Bank Fees'!$E:$E)</f>
        <v>0</v>
      </c>
      <c r="E43" s="17">
        <f>SUMIF('2050-Bank Fees'!$I:$I,"="&amp;(TEXT(E$31,"mmm-yy")),'2050-Bank Fees'!$E:$E)</f>
        <v>0</v>
      </c>
      <c r="F43" s="17">
        <f>SUMIF('2050-Bank Fees'!$I:$I,"="&amp;(TEXT(F$31,"mmm-yy")),'2050-Bank Fees'!$E:$E)</f>
        <v>0</v>
      </c>
      <c r="G43" s="17">
        <f>SUMIF('2050-Bank Fees'!$I:$I,"="&amp;(TEXT(G$31,"mmm-yy")),'2050-Bank Fees'!$E:$E)</f>
        <v>0</v>
      </c>
      <c r="H43" s="17">
        <f>SUMIF('2050-Bank Fees'!$I:$I,"="&amp;(TEXT(H$31,"mmm-yy")),'2050-Bank Fees'!$E:$E)</f>
        <v>0</v>
      </c>
      <c r="I43" s="17">
        <f>SUMIF('2050-Bank Fees'!$I:$I,"="&amp;(TEXT(I$31,"mmm-yy")),'2050-Bank Fees'!$E:$E)</f>
        <v>0</v>
      </c>
      <c r="J43" s="17">
        <f>SUMIF('2050-Bank Fees'!$I:$I,"="&amp;(TEXT(J$31,"mmm-yy")),'2050-Bank Fees'!$E:$E)</f>
        <v>0</v>
      </c>
      <c r="K43" s="17">
        <f>SUMIF('2050-Bank Fees'!$I:$I,"="&amp;(TEXT(K$31,"mmm-yy")),'2050-Bank Fees'!$E:$E)</f>
        <v>15.48</v>
      </c>
      <c r="L43" s="17">
        <f>SUMIF('2050-Bank Fees'!$I:$I,"="&amp;(TEXT(L$31,"mmm-yy")),'2050-Bank Fees'!$E:$E)</f>
        <v>0</v>
      </c>
      <c r="M43" s="17">
        <f>SUMIF('2050-Bank Fees'!$I:$I,"="&amp;(TEXT(M$31,"mmm-yy")),'2050-Bank Fees'!$E:$E)</f>
        <v>0</v>
      </c>
      <c r="N43" s="17">
        <f>SUMIF('2050-Bank Fees'!$I:$I,"="&amp;(TEXT(N$31,"mmm-yy")),'2050-Bank Fees'!$E:$E)</f>
        <v>0</v>
      </c>
      <c r="O43" s="17">
        <f>SUM(C43:N43)</f>
        <v>15.48</v>
      </c>
    </row>
    <row r="44" spans="1:15" ht="14.1" customHeight="1" x14ac:dyDescent="0.25">
      <c r="A44" s="42"/>
      <c r="B44" s="1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s="67" customFormat="1" ht="21.95" customHeight="1" x14ac:dyDescent="0.2">
      <c r="A45" s="68">
        <v>2060</v>
      </c>
      <c r="B45" s="69" t="s">
        <v>5</v>
      </c>
      <c r="C45" s="17">
        <f>SUMIF('2060-Other'!$I:$I,"="&amp;(TEXT(C$31,"mmm-yy")),'2060-Other'!$E:$E)</f>
        <v>0</v>
      </c>
      <c r="D45" s="17">
        <f>SUMIF('2060-Other'!$I:$I,"="&amp;(TEXT(D$31,"mmm-yy")),'2060-Other'!$E:$E)</f>
        <v>84.69</v>
      </c>
      <c r="E45" s="17">
        <f>SUMIF('2060-Other'!$I:$I,"="&amp;(TEXT(E$31,"mmm-yy")),'2060-Other'!$E:$E)</f>
        <v>0</v>
      </c>
      <c r="F45" s="17">
        <f>SUMIF('2060-Other'!$I:$I,"="&amp;(TEXT(F$31,"mmm-yy")),'2060-Other'!$E:$E)</f>
        <v>612.6</v>
      </c>
      <c r="G45" s="17">
        <f>SUMIF('2060-Other'!$I:$I,"="&amp;(TEXT(G$31,"mmm-yy")),'2060-Other'!$E:$E)</f>
        <v>115.4</v>
      </c>
      <c r="H45" s="17">
        <f>SUMIF('2060-Other'!$I:$I,"="&amp;(TEXT(H$31,"mmm-yy")),'2060-Other'!$E:$E)</f>
        <v>45.18</v>
      </c>
      <c r="I45" s="17">
        <f>SUMIF('2060-Other'!$I:$I,"="&amp;(TEXT(I$31,"mmm-yy")),'2060-Other'!$E:$E)</f>
        <v>0</v>
      </c>
      <c r="J45" s="17">
        <f>SUMIF('2060-Other'!$I:$I,"="&amp;(TEXT(J$31,"mmm-yy")),'2060-Other'!$E:$E)</f>
        <v>0</v>
      </c>
      <c r="K45" s="17">
        <f>SUMIF('2060-Other'!$I:$I,"="&amp;(TEXT(K$31,"mmm-yy")),'2060-Other'!$E:$E)</f>
        <v>100</v>
      </c>
      <c r="L45" s="17">
        <f>SUMIF('2060-Other'!$I:$I,"="&amp;(TEXT(L$31,"mmm-yy")),'2060-Other'!$E:$E)</f>
        <v>74.900000000000006</v>
      </c>
      <c r="M45" s="17">
        <f>SUMIF('2060-Other'!$I:$I,"="&amp;(TEXT(M$31,"mmm-yy")),'2060-Other'!$E:$E)</f>
        <v>0</v>
      </c>
      <c r="N45" s="17">
        <f>SUMIF('2060-Other'!$I:$I,"="&amp;(TEXT(N$31,"mmm-yy")),'2060-Other'!$E:$E)</f>
        <v>8</v>
      </c>
      <c r="O45" s="17">
        <f>SUM(C45:N45)</f>
        <v>1040.77</v>
      </c>
    </row>
    <row r="46" spans="1:15" s="48" customFormat="1" ht="14.1" customHeight="1" x14ac:dyDescent="0.25">
      <c r="A46" s="70"/>
      <c r="B46" s="7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1:15" s="13" customFormat="1" ht="21.95" customHeight="1" thickBot="1" x14ac:dyDescent="0.25">
      <c r="A47" s="43"/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ht="14.1" customHeight="1" thickTop="1" x14ac:dyDescent="0.25">
      <c r="A48" s="10"/>
      <c r="B48" s="10"/>
      <c r="C48" s="11"/>
      <c r="D48" s="11"/>
      <c r="E48" s="11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9" s="13" customFormat="1" ht="21.95" customHeight="1" x14ac:dyDescent="0.2">
      <c r="B49" s="13" t="s">
        <v>1</v>
      </c>
      <c r="C49" s="12">
        <f>SUM(C33:C46)</f>
        <v>0</v>
      </c>
      <c r="D49" s="12">
        <f t="shared" ref="D49:N49" si="1">SUM(D33:D46)</f>
        <v>84.69</v>
      </c>
      <c r="E49" s="12">
        <f t="shared" si="1"/>
        <v>13.45</v>
      </c>
      <c r="F49" s="12">
        <f t="shared" si="1"/>
        <v>847.48</v>
      </c>
      <c r="G49" s="12">
        <f t="shared" si="1"/>
        <v>273.39999999999998</v>
      </c>
      <c r="H49" s="12">
        <f t="shared" si="1"/>
        <v>639.4799999999999</v>
      </c>
      <c r="I49" s="12">
        <f t="shared" si="1"/>
        <v>0</v>
      </c>
      <c r="J49" s="12">
        <f t="shared" si="1"/>
        <v>0</v>
      </c>
      <c r="K49" s="12">
        <f t="shared" si="1"/>
        <v>718.12</v>
      </c>
      <c r="L49" s="12">
        <f t="shared" si="1"/>
        <v>107.99000000000001</v>
      </c>
      <c r="M49" s="12">
        <f t="shared" si="1"/>
        <v>2151.3900000000003</v>
      </c>
      <c r="N49" s="12">
        <f t="shared" si="1"/>
        <v>8</v>
      </c>
      <c r="O49" s="12">
        <f>SUM(C49:N49)</f>
        <v>4844</v>
      </c>
    </row>
    <row r="50" spans="1:19" s="13" customFormat="1" ht="21.95" customHeight="1" x14ac:dyDescent="0.2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2" spans="1:19" s="85" customFormat="1" ht="35.25" x14ac:dyDescent="0.5">
      <c r="A52" s="266" t="s">
        <v>59</v>
      </c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88"/>
      <c r="Q52" s="88"/>
      <c r="R52" s="88"/>
      <c r="S52" s="88"/>
    </row>
    <row r="53" spans="1:19" s="85" customFormat="1" ht="35.25" x14ac:dyDescent="0.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8"/>
      <c r="Q53" s="88"/>
      <c r="R53" s="88"/>
      <c r="S53" s="88"/>
    </row>
    <row r="54" spans="1:19" x14ac:dyDescent="0.25">
      <c r="C54" s="22">
        <v>43101</v>
      </c>
      <c r="D54" s="22">
        <v>43132</v>
      </c>
      <c r="E54" s="23">
        <v>43160</v>
      </c>
      <c r="F54" s="22">
        <v>43191</v>
      </c>
      <c r="G54" s="22">
        <v>43221</v>
      </c>
      <c r="H54" s="22">
        <v>43252</v>
      </c>
      <c r="I54" s="22">
        <v>43282</v>
      </c>
      <c r="J54" s="22">
        <v>43313</v>
      </c>
      <c r="K54" s="22">
        <v>43344</v>
      </c>
      <c r="L54" s="22">
        <v>43374</v>
      </c>
      <c r="M54" s="22">
        <v>43405</v>
      </c>
      <c r="N54" s="22">
        <v>43435</v>
      </c>
      <c r="O54" s="24"/>
      <c r="P54" s="60"/>
      <c r="Q54" s="60"/>
      <c r="R54" s="60"/>
      <c r="S54" s="60"/>
    </row>
    <row r="55" spans="1:19" s="27" customFormat="1" ht="14.1" customHeight="1" x14ac:dyDescent="0.25">
      <c r="A55" s="10"/>
      <c r="B55" s="25"/>
      <c r="C55" s="86"/>
      <c r="D55" s="86"/>
      <c r="E55" s="87"/>
      <c r="F55" s="86"/>
      <c r="G55" s="86"/>
      <c r="H55" s="86"/>
      <c r="I55" s="86"/>
      <c r="J55" s="86"/>
      <c r="K55" s="86"/>
      <c r="L55" s="86"/>
      <c r="M55" s="86"/>
      <c r="N55" s="86"/>
      <c r="O55" s="90"/>
    </row>
    <row r="56" spans="1:19" x14ac:dyDescent="0.25">
      <c r="C56" s="48"/>
      <c r="D56" s="48"/>
      <c r="E56" s="48"/>
    </row>
    <row r="57" spans="1:19" x14ac:dyDescent="0.25">
      <c r="A57" s="2" t="s">
        <v>23</v>
      </c>
      <c r="C57" s="62">
        <v>2838.17</v>
      </c>
      <c r="D57" s="60">
        <f>+C68</f>
        <v>2838.17</v>
      </c>
      <c r="E57" s="60">
        <f t="shared" ref="E57:N57" si="2">+D68</f>
        <v>2753.48</v>
      </c>
      <c r="F57" s="60">
        <f t="shared" si="2"/>
        <v>2859.53</v>
      </c>
      <c r="G57" s="60">
        <f t="shared" si="2"/>
        <v>2372.0500000000002</v>
      </c>
      <c r="H57" s="60">
        <f t="shared" si="2"/>
        <v>2379.4499999999998</v>
      </c>
      <c r="I57" s="60">
        <f t="shared" si="2"/>
        <v>1739.97</v>
      </c>
      <c r="J57" s="60">
        <f t="shared" si="2"/>
        <v>1859.97</v>
      </c>
      <c r="K57" s="60">
        <f t="shared" si="2"/>
        <v>1859.97</v>
      </c>
      <c r="L57" s="60">
        <f t="shared" si="2"/>
        <v>1483.85</v>
      </c>
      <c r="M57" s="60">
        <f t="shared" si="2"/>
        <v>1978.86</v>
      </c>
      <c r="N57" s="60">
        <f t="shared" si="2"/>
        <v>982.77</v>
      </c>
      <c r="O57" s="60"/>
      <c r="P57" s="60"/>
      <c r="Q57" s="60"/>
      <c r="R57" s="60"/>
      <c r="S57" s="60"/>
    </row>
    <row r="58" spans="1:19" x14ac:dyDescent="0.25">
      <c r="A58" s="72" t="s">
        <v>24</v>
      </c>
      <c r="C58" s="62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</row>
    <row r="59" spans="1:19" s="48" customFormat="1" x14ac:dyDescent="0.25">
      <c r="C59" s="62"/>
      <c r="D59" s="62"/>
      <c r="E59" s="62"/>
      <c r="F59" s="62"/>
      <c r="G59" s="62"/>
      <c r="H59" s="62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</row>
    <row r="60" spans="1:19" x14ac:dyDescent="0.25">
      <c r="A60" s="124" t="s">
        <v>29</v>
      </c>
      <c r="C60" s="62">
        <f t="shared" ref="C60:N60" si="3">+C26</f>
        <v>0</v>
      </c>
      <c r="D60" s="62">
        <f t="shared" si="3"/>
        <v>0</v>
      </c>
      <c r="E60" s="62">
        <f t="shared" si="3"/>
        <v>119.5</v>
      </c>
      <c r="F60" s="62">
        <f t="shared" si="3"/>
        <v>360</v>
      </c>
      <c r="G60" s="62">
        <f t="shared" si="3"/>
        <v>280.8</v>
      </c>
      <c r="H60" s="62">
        <f t="shared" si="3"/>
        <v>0</v>
      </c>
      <c r="I60" s="62">
        <f t="shared" si="3"/>
        <v>120</v>
      </c>
      <c r="J60" s="62">
        <f t="shared" si="3"/>
        <v>0</v>
      </c>
      <c r="K60" s="62">
        <f t="shared" si="3"/>
        <v>342</v>
      </c>
      <c r="L60" s="62">
        <f t="shared" si="3"/>
        <v>603</v>
      </c>
      <c r="M60" s="62">
        <f t="shared" si="3"/>
        <v>1155.3</v>
      </c>
      <c r="N60" s="62">
        <f t="shared" si="3"/>
        <v>0</v>
      </c>
      <c r="O60" s="60"/>
      <c r="P60" s="60"/>
      <c r="Q60" s="60"/>
      <c r="R60" s="60"/>
      <c r="S60" s="60"/>
    </row>
    <row r="61" spans="1:19" x14ac:dyDescent="0.25"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0"/>
      <c r="P61" s="60"/>
      <c r="Q61" s="60"/>
      <c r="R61" s="60"/>
      <c r="S61" s="60"/>
    </row>
    <row r="62" spans="1:19" x14ac:dyDescent="0.25">
      <c r="A62" s="125" t="s">
        <v>30</v>
      </c>
      <c r="C62" s="62">
        <f>+C49</f>
        <v>0</v>
      </c>
      <c r="D62" s="62">
        <f>+D49</f>
        <v>84.69</v>
      </c>
      <c r="E62" s="62">
        <f>+E49</f>
        <v>13.45</v>
      </c>
      <c r="F62" s="62">
        <f t="shared" ref="F62:N62" si="4">+F49</f>
        <v>847.48</v>
      </c>
      <c r="G62" s="62">
        <f t="shared" si="4"/>
        <v>273.39999999999998</v>
      </c>
      <c r="H62" s="62">
        <f t="shared" si="4"/>
        <v>639.4799999999999</v>
      </c>
      <c r="I62" s="62">
        <f t="shared" si="4"/>
        <v>0</v>
      </c>
      <c r="J62" s="62">
        <f t="shared" si="4"/>
        <v>0</v>
      </c>
      <c r="K62" s="62">
        <f t="shared" si="4"/>
        <v>718.12</v>
      </c>
      <c r="L62" s="62">
        <f t="shared" si="4"/>
        <v>107.99000000000001</v>
      </c>
      <c r="M62" s="62">
        <f t="shared" si="4"/>
        <v>2151.3900000000003</v>
      </c>
      <c r="N62" s="62">
        <f t="shared" si="4"/>
        <v>8</v>
      </c>
      <c r="O62" s="60"/>
      <c r="P62" s="60"/>
      <c r="Q62" s="60"/>
      <c r="R62" s="60"/>
      <c r="S62" s="60"/>
    </row>
    <row r="63" spans="1:19" x14ac:dyDescent="0.25"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0"/>
      <c r="P63" s="60"/>
      <c r="Q63" s="60"/>
      <c r="R63" s="60"/>
      <c r="S63" s="60"/>
    </row>
    <row r="64" spans="1:19" ht="16.5" thickBot="1" x14ac:dyDescent="0.3">
      <c r="A64" s="2" t="s">
        <v>31</v>
      </c>
      <c r="C64" s="63">
        <f t="shared" ref="C64:N64" si="5">+C60-C62</f>
        <v>0</v>
      </c>
      <c r="D64" s="63">
        <f t="shared" si="5"/>
        <v>-84.69</v>
      </c>
      <c r="E64" s="63">
        <f t="shared" si="5"/>
        <v>106.05</v>
      </c>
      <c r="F64" s="63">
        <f t="shared" si="5"/>
        <v>-487.48</v>
      </c>
      <c r="G64" s="63">
        <f t="shared" si="5"/>
        <v>7.4000000000000341</v>
      </c>
      <c r="H64" s="63">
        <f t="shared" si="5"/>
        <v>-639.4799999999999</v>
      </c>
      <c r="I64" s="63">
        <f t="shared" si="5"/>
        <v>120</v>
      </c>
      <c r="J64" s="63">
        <f t="shared" si="5"/>
        <v>0</v>
      </c>
      <c r="K64" s="63">
        <f t="shared" si="5"/>
        <v>-376.12</v>
      </c>
      <c r="L64" s="63">
        <f t="shared" si="5"/>
        <v>495.01</v>
      </c>
      <c r="M64" s="63">
        <f t="shared" si="5"/>
        <v>-996.09000000000037</v>
      </c>
      <c r="N64" s="63">
        <f t="shared" si="5"/>
        <v>-8</v>
      </c>
      <c r="O64" s="60"/>
      <c r="P64" s="60"/>
      <c r="Q64" s="60"/>
      <c r="R64" s="60"/>
      <c r="S64" s="60"/>
    </row>
    <row r="65" spans="1:19" ht="17.25" thickTop="1" thickBot="1" x14ac:dyDescent="0.3">
      <c r="C65" s="60"/>
      <c r="D65" s="60"/>
      <c r="E65" s="60"/>
      <c r="F65" s="60"/>
      <c r="G65" s="60"/>
      <c r="H65" s="64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</row>
    <row r="66" spans="1:19" s="48" customFormat="1" ht="17.25" thickTop="1" thickBot="1" x14ac:dyDescent="0.3">
      <c r="A66" s="48" t="s">
        <v>17</v>
      </c>
      <c r="C66" s="65">
        <f t="shared" ref="C66:H66" si="6">+C57+C64</f>
        <v>2838.17</v>
      </c>
      <c r="D66" s="65">
        <f t="shared" si="6"/>
        <v>2753.48</v>
      </c>
      <c r="E66" s="65">
        <f t="shared" si="6"/>
        <v>2859.53</v>
      </c>
      <c r="F66" s="65">
        <f t="shared" si="6"/>
        <v>2372.0500000000002</v>
      </c>
      <c r="G66" s="65">
        <f t="shared" si="6"/>
        <v>2379.4500000000003</v>
      </c>
      <c r="H66" s="65">
        <f t="shared" si="6"/>
        <v>1739.9699999999998</v>
      </c>
      <c r="I66" s="65">
        <f t="shared" ref="I66:N66" si="7">+I57+I64</f>
        <v>1859.97</v>
      </c>
      <c r="J66" s="65">
        <f t="shared" si="7"/>
        <v>1859.97</v>
      </c>
      <c r="K66" s="65">
        <f t="shared" si="7"/>
        <v>1483.85</v>
      </c>
      <c r="L66" s="65">
        <f t="shared" si="7"/>
        <v>1978.86</v>
      </c>
      <c r="M66" s="65">
        <f t="shared" si="7"/>
        <v>982.76999999999953</v>
      </c>
      <c r="N66" s="65">
        <f t="shared" si="7"/>
        <v>974.77</v>
      </c>
      <c r="O66" s="60"/>
      <c r="P66" s="60"/>
      <c r="Q66" s="60"/>
      <c r="R66" s="60"/>
      <c r="S66" s="60"/>
    </row>
    <row r="67" spans="1:19" s="48" customFormat="1" ht="16.5" thickTop="1" x14ac:dyDescent="0.25">
      <c r="C67" s="60"/>
      <c r="D67" s="60"/>
      <c r="E67" s="60"/>
      <c r="F67" s="60"/>
      <c r="G67" s="60"/>
      <c r="H67" s="62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</row>
    <row r="68" spans="1:19" x14ac:dyDescent="0.25">
      <c r="A68" s="2" t="s">
        <v>22</v>
      </c>
      <c r="C68" s="60">
        <v>2838.17</v>
      </c>
      <c r="D68" s="60">
        <v>2753.48</v>
      </c>
      <c r="E68" s="60">
        <v>2859.53</v>
      </c>
      <c r="F68" s="60">
        <v>2372.0500000000002</v>
      </c>
      <c r="G68" s="60">
        <v>2379.4499999999998</v>
      </c>
      <c r="H68" s="62">
        <v>1739.97</v>
      </c>
      <c r="I68" s="60">
        <v>1859.97</v>
      </c>
      <c r="J68" s="60">
        <v>1859.97</v>
      </c>
      <c r="K68" s="60">
        <v>1483.85</v>
      </c>
      <c r="L68" s="60">
        <v>1978.86</v>
      </c>
      <c r="M68" s="60">
        <v>982.77</v>
      </c>
      <c r="N68" s="60">
        <v>974.77</v>
      </c>
      <c r="O68" s="60"/>
      <c r="P68" s="60"/>
      <c r="Q68" s="60"/>
      <c r="R68" s="60"/>
      <c r="S68" s="60"/>
    </row>
    <row r="69" spans="1:19" x14ac:dyDescent="0.25">
      <c r="A69" s="126" t="s">
        <v>24</v>
      </c>
      <c r="C69" s="60"/>
      <c r="D69" s="60"/>
      <c r="E69" s="60"/>
      <c r="F69" s="60"/>
      <c r="G69" s="60"/>
      <c r="H69" s="62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</row>
    <row r="70" spans="1:19" x14ac:dyDescent="0.25">
      <c r="C70" s="60"/>
      <c r="D70" s="60"/>
      <c r="E70" s="60"/>
      <c r="F70" s="60"/>
      <c r="G70" s="60"/>
      <c r="H70" s="62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</row>
    <row r="71" spans="1:19" ht="16.5" thickBot="1" x14ac:dyDescent="0.3">
      <c r="A71" s="2" t="s">
        <v>21</v>
      </c>
      <c r="C71" s="116">
        <f t="shared" ref="C71:N71" si="8">+C66-C68</f>
        <v>0</v>
      </c>
      <c r="D71" s="116">
        <f t="shared" si="8"/>
        <v>0</v>
      </c>
      <c r="E71" s="116">
        <f t="shared" si="8"/>
        <v>0</v>
      </c>
      <c r="F71" s="116">
        <f t="shared" si="8"/>
        <v>0</v>
      </c>
      <c r="G71" s="116">
        <f t="shared" si="8"/>
        <v>0</v>
      </c>
      <c r="H71" s="116">
        <f t="shared" si="8"/>
        <v>0</v>
      </c>
      <c r="I71" s="116">
        <f t="shared" si="8"/>
        <v>0</v>
      </c>
      <c r="J71" s="116">
        <f t="shared" si="8"/>
        <v>0</v>
      </c>
      <c r="K71" s="116">
        <f t="shared" si="8"/>
        <v>0</v>
      </c>
      <c r="L71" s="116">
        <f t="shared" si="8"/>
        <v>0</v>
      </c>
      <c r="M71" s="116">
        <f t="shared" si="8"/>
        <v>0</v>
      </c>
      <c r="N71" s="116">
        <f t="shared" si="8"/>
        <v>0</v>
      </c>
      <c r="O71" s="60"/>
      <c r="P71" s="60"/>
      <c r="Q71" s="60"/>
      <c r="R71" s="60"/>
      <c r="S71" s="60"/>
    </row>
    <row r="72" spans="1:19" ht="16.5" thickTop="1" x14ac:dyDescent="0.25">
      <c r="C72" s="60"/>
      <c r="D72" s="60"/>
      <c r="E72" s="61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</row>
    <row r="73" spans="1:19" x14ac:dyDescent="0.25">
      <c r="H73" s="60"/>
    </row>
    <row r="74" spans="1:19" x14ac:dyDescent="0.25">
      <c r="A74" s="48" t="s">
        <v>38</v>
      </c>
      <c r="B74" s="60"/>
    </row>
    <row r="75" spans="1:19" x14ac:dyDescent="0.25">
      <c r="G75" s="60"/>
    </row>
    <row r="77" spans="1:19" x14ac:dyDescent="0.25">
      <c r="A77" s="183"/>
      <c r="B77" s="184"/>
      <c r="C77" s="183"/>
      <c r="D77" s="183"/>
      <c r="E77" s="185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48"/>
      <c r="Q77" s="48"/>
      <c r="R77" s="48"/>
    </row>
    <row r="78" spans="1:19" x14ac:dyDescent="0.25">
      <c r="A78" s="48"/>
      <c r="B78" s="48"/>
      <c r="C78" s="48"/>
      <c r="D78" s="48"/>
      <c r="F78" s="48"/>
      <c r="G78" s="60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</row>
    <row r="79" spans="1:19" s="85" customFormat="1" ht="35.25" x14ac:dyDescent="0.5">
      <c r="A79" s="265" t="s">
        <v>217</v>
      </c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S79" s="88"/>
    </row>
    <row r="80" spans="1:19" s="85" customFormat="1" ht="35.25" x14ac:dyDescent="0.5">
      <c r="A80" s="122" t="s">
        <v>12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1"/>
      <c r="Q80" s="121"/>
      <c r="R80" s="121"/>
      <c r="S80" s="88"/>
    </row>
    <row r="81" spans="1:19" s="48" customFormat="1" x14ac:dyDescent="0.25">
      <c r="E81" s="4"/>
      <c r="S81" s="60"/>
    </row>
    <row r="82" spans="1:19" x14ac:dyDescent="0.25">
      <c r="A82" s="21" t="s">
        <v>6</v>
      </c>
      <c r="B82" s="21" t="s">
        <v>0</v>
      </c>
      <c r="C82" s="22">
        <v>43101</v>
      </c>
      <c r="D82" s="22">
        <v>43132</v>
      </c>
      <c r="E82" s="23">
        <v>43160</v>
      </c>
      <c r="F82" s="22">
        <v>43191</v>
      </c>
      <c r="G82" s="22">
        <v>43221</v>
      </c>
      <c r="H82" s="22">
        <v>43252</v>
      </c>
      <c r="I82" s="22">
        <v>43282</v>
      </c>
      <c r="J82" s="22">
        <v>43313</v>
      </c>
      <c r="K82" s="22">
        <v>43344</v>
      </c>
      <c r="L82" s="22">
        <v>43374</v>
      </c>
      <c r="M82" s="22">
        <v>43405</v>
      </c>
      <c r="N82" s="22">
        <v>43435</v>
      </c>
      <c r="O82" s="24">
        <v>2018</v>
      </c>
      <c r="P82" s="48"/>
      <c r="Q82" s="48"/>
      <c r="R82" s="48"/>
    </row>
    <row r="83" spans="1:19" x14ac:dyDescent="0.25">
      <c r="A83" s="10"/>
      <c r="B83" s="25"/>
      <c r="C83" s="25"/>
      <c r="D83" s="25"/>
      <c r="E83" s="26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7"/>
      <c r="Q83" s="27"/>
      <c r="R83" s="27"/>
    </row>
    <row r="84" spans="1:19" x14ac:dyDescent="0.25">
      <c r="A84" s="41">
        <v>1000</v>
      </c>
      <c r="B84" s="16" t="s">
        <v>39</v>
      </c>
      <c r="C84" s="17">
        <f>SUMIF('PayPal Details'!$F3:$F12,"="&amp;(TEXT(C$82,"mmm-yy")),'PayPal Details'!$D3:$D12)</f>
        <v>0</v>
      </c>
      <c r="D84" s="17">
        <f>SUMIF('PayPal Details'!$F3:$F12,"="&amp;(TEXT(D$82,"mmm-yy")),'PayPal Details'!$D3:$D12)</f>
        <v>0</v>
      </c>
      <c r="E84" s="17">
        <f>SUMIF('PayPal Details'!$F3:$F12,"="&amp;(TEXT(E$82,"mmm-yy")),'PayPal Details'!$D3:$D12)</f>
        <v>0</v>
      </c>
      <c r="F84" s="17">
        <f>SUMIF('PayPal Details'!$F3:$F12,"="&amp;(TEXT(F$82,"mmm-yy")),'PayPal Details'!$D3:$D12)</f>
        <v>0</v>
      </c>
      <c r="G84" s="17">
        <f>SUMIF('PayPal Details'!$F3:$F12,"="&amp;(TEXT(G$82,"mmm-yy")),'PayPal Details'!$D3:$D12)</f>
        <v>0</v>
      </c>
      <c r="H84" s="17">
        <f>SUMIF('PayPal Details'!$F3:$F12,"="&amp;(TEXT(H$82,"mmm-yy")),'PayPal Details'!$D3:$D12)</f>
        <v>0</v>
      </c>
      <c r="I84" s="17">
        <f>SUMIF('PayPal Details'!$F3:$F12,"="&amp;(TEXT(I$82,"mmm-yy")),'PayPal Details'!$D3:$D12)</f>
        <v>0</v>
      </c>
      <c r="J84" s="17">
        <f>SUMIF('PayPal Details'!$F3:$F12,"="&amp;(TEXT(J$82,"mmm-yy")),'PayPal Details'!$D3:$D12)</f>
        <v>80</v>
      </c>
      <c r="K84" s="17">
        <f>SUMIF('PayPal Details'!$F3:$F12,"="&amp;(TEXT(K$82,"mmm-yy")),'PayPal Details'!$D3:$D12)</f>
        <v>100</v>
      </c>
      <c r="L84" s="17">
        <f>SUMIF('PayPal Details'!$F3:$F12,"="&amp;(TEXT(L$82,"mmm-yy")),'PayPal Details'!$D3:$D12)</f>
        <v>240</v>
      </c>
      <c r="M84" s="17">
        <f>SUMIF('PayPal Details'!$F3:$F12,"="&amp;(TEXT(M$82,"mmm-yy")),'PayPal Details'!$D3:$D12)</f>
        <v>60</v>
      </c>
      <c r="N84" s="17">
        <f>SUMIF('PayPal Details'!$F3:$F12,"="&amp;(TEXT(N$82,"mmm-yy")),'PayPal Details'!$D3:$D12)</f>
        <v>0</v>
      </c>
      <c r="O84" s="17">
        <f>SUM(C84:N84)</f>
        <v>480</v>
      </c>
      <c r="P84" s="13"/>
      <c r="Q84" s="13"/>
      <c r="R84" s="13"/>
    </row>
    <row r="85" spans="1:19" x14ac:dyDescent="0.25">
      <c r="A85" s="42"/>
      <c r="B85" s="18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4"/>
      <c r="P85" s="48"/>
      <c r="Q85" s="48"/>
      <c r="R85" s="48"/>
    </row>
    <row r="86" spans="1:19" x14ac:dyDescent="0.25">
      <c r="A86" s="41">
        <v>1010</v>
      </c>
      <c r="B86" s="16" t="s">
        <v>41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>
        <f>SUM(C86:N86)</f>
        <v>0</v>
      </c>
      <c r="P86" s="13"/>
      <c r="Q86" s="13"/>
      <c r="R86" s="13"/>
    </row>
    <row r="87" spans="1:19" x14ac:dyDescent="0.25">
      <c r="A87" s="10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7"/>
      <c r="Q87" s="27"/>
      <c r="R87" s="27"/>
    </row>
    <row r="88" spans="1:19" x14ac:dyDescent="0.25">
      <c r="A88" s="41">
        <v>1020</v>
      </c>
      <c r="B88" s="16" t="s">
        <v>40</v>
      </c>
      <c r="C88" s="17">
        <f>SUMIF('PayPal Details'!$F13:$F26,"="&amp;(TEXT(C$82,"mmm-yy")),'PayPal Details'!$D13:$D26)</f>
        <v>0</v>
      </c>
      <c r="D88" s="247">
        <f>SUMIF('PayPal Details'!$F13:$F26,"="&amp;(TEXT(D$82,"mmm-yy")),'PayPal Details'!$D13:$D26)</f>
        <v>0</v>
      </c>
      <c r="E88" s="247">
        <f>SUMIF('PayPal Details'!$F13:$F26,"="&amp;(TEXT(E$82,"mmm-yy")),'PayPal Details'!$D13:$D26)</f>
        <v>0</v>
      </c>
      <c r="F88" s="247">
        <f>SUMIF('PayPal Details'!$F13:$F26,"="&amp;(TEXT(F$82,"mmm-yy")),'PayPal Details'!$D13:$D26)</f>
        <v>0</v>
      </c>
      <c r="G88" s="247">
        <f>SUMIF('PayPal Details'!$F13:$F26,"="&amp;(TEXT(G$82,"mmm-yy")),'PayPal Details'!$D13:$D26)</f>
        <v>0</v>
      </c>
      <c r="H88" s="247">
        <f>SUMIF('PayPal Details'!$F13:$F26,"="&amp;(TEXT(H$82,"mmm-yy")),'PayPal Details'!$D13:$D26)</f>
        <v>78.25</v>
      </c>
      <c r="I88" s="247">
        <f>SUMIF('PayPal Details'!$F13:$F26,"="&amp;(TEXT(I$82,"mmm-yy")),'PayPal Details'!$D13:$D26)</f>
        <v>0</v>
      </c>
      <c r="J88" s="247">
        <f>SUMIF('PayPal Details'!$F13:$F26,"="&amp;(TEXT(J$82,"mmm-yy")),'PayPal Details'!$D13:$D26)</f>
        <v>10</v>
      </c>
      <c r="K88" s="247">
        <f>SUMIF('PayPal Details'!$F13:$F26,"="&amp;(TEXT(K$82,"mmm-yy")),'PayPal Details'!$D13:$D26)</f>
        <v>248.75</v>
      </c>
      <c r="L88" s="247">
        <f>SUMIF('PayPal Details'!$F13:$F26,"="&amp;(TEXT(L$82,"mmm-yy")),'PayPal Details'!$D13:$D26)</f>
        <v>256</v>
      </c>
      <c r="M88" s="247">
        <f>SUMIF('PayPal Details'!$F13:$F26,"="&amp;(TEXT(M$82,"mmm-yy")),'PayPal Details'!$D13:$D26)</f>
        <v>104</v>
      </c>
      <c r="N88" s="247">
        <f>SUMIF('PayPal Details'!$F13:$F26,"="&amp;(TEXT(N$82,"mmm-yy")),'PayPal Details'!$D13:$D26)</f>
        <v>118.95</v>
      </c>
      <c r="O88" s="17">
        <f>SUM(C88:N88)</f>
        <v>815.95</v>
      </c>
      <c r="P88" s="13"/>
      <c r="Q88" s="13"/>
      <c r="R88" s="13"/>
    </row>
    <row r="89" spans="1:19" x14ac:dyDescent="0.25">
      <c r="A89" s="42"/>
      <c r="B89" s="18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4"/>
      <c r="P89" s="48"/>
      <c r="Q89" s="48"/>
      <c r="R89" s="48"/>
    </row>
    <row r="90" spans="1:19" s="48" customFormat="1" x14ac:dyDescent="0.25">
      <c r="A90" s="41">
        <v>1025</v>
      </c>
      <c r="B90" s="16" t="s">
        <v>223</v>
      </c>
      <c r="C90" s="17">
        <f>SUMIF('PayPal Details'!$F27:$F27,"="&amp;(TEXT(C$82,"mmm-yy")),'PayPal Details'!$D27:$D27)</f>
        <v>0</v>
      </c>
      <c r="D90" s="17">
        <f>SUMIF('PayPal Details'!$F27:$F27,"="&amp;(TEXT(D$82,"mmm-yy")),'PayPal Details'!$D27:$D27)</f>
        <v>0</v>
      </c>
      <c r="E90" s="17">
        <f>SUMIF('PayPal Details'!$F27:$F27,"="&amp;(TEXT(E$82,"mmm-yy")),'PayPal Details'!$D27:$D27)</f>
        <v>0</v>
      </c>
      <c r="F90" s="17">
        <f>SUMIF('PayPal Details'!$F27:$F27,"="&amp;(TEXT(F$82,"mmm-yy")),'PayPal Details'!$D27:$D27)</f>
        <v>0</v>
      </c>
      <c r="G90" s="17">
        <f>SUMIF('PayPal Details'!$F27:$F27,"="&amp;(TEXT(G$82,"mmm-yy")),'PayPal Details'!$D27:$D27)</f>
        <v>0</v>
      </c>
      <c r="H90" s="17">
        <f>SUMIF('PayPal Details'!$F27:$F27,"="&amp;(TEXT(H$82,"mmm-yy")),'PayPal Details'!$D27:$D27)</f>
        <v>0</v>
      </c>
      <c r="I90" s="17">
        <f>SUMIF('PayPal Details'!$F27:$F27,"="&amp;(TEXT(I$82,"mmm-yy")),'PayPal Details'!$D27:$D27)</f>
        <v>0</v>
      </c>
      <c r="J90" s="17">
        <f>SUMIF('PayPal Details'!$F27:$F27,"="&amp;(TEXT(J$82,"mmm-yy")),'PayPal Details'!$D27:$D27)</f>
        <v>0</v>
      </c>
      <c r="K90" s="17">
        <f>SUMIF('PayPal Details'!$F27:$F27,"="&amp;(TEXT(K$82,"mmm-yy")),'PayPal Details'!$D27:$D27)</f>
        <v>20</v>
      </c>
      <c r="L90" s="17">
        <f>SUMIF('PayPal Details'!$F27:$F27,"="&amp;(TEXT(L$82,"mmm-yy")),'PayPal Details'!$D27:$D27)</f>
        <v>0</v>
      </c>
      <c r="M90" s="17">
        <f>SUMIF('PayPal Details'!$F27:$F27,"="&amp;(TEXT(M$82,"mmm-yy")),'PayPal Details'!$D27:$D27)</f>
        <v>0</v>
      </c>
      <c r="N90" s="17">
        <f>SUMIF('PayPal Details'!$F27:$F27,"="&amp;(TEXT(N$82,"mmm-yy")),'PayPal Details'!$D27:$D27)</f>
        <v>0</v>
      </c>
      <c r="O90" s="17">
        <f>SUM(C90:N90)</f>
        <v>20</v>
      </c>
      <c r="P90" s="13"/>
      <c r="Q90" s="13"/>
      <c r="R90" s="13"/>
    </row>
    <row r="91" spans="1:19" s="48" customFormat="1" x14ac:dyDescent="0.25">
      <c r="A91" s="42"/>
      <c r="B91" s="18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4"/>
    </row>
    <row r="92" spans="1:19" x14ac:dyDescent="0.25">
      <c r="A92" s="41">
        <v>1030</v>
      </c>
      <c r="B92" s="16" t="s">
        <v>14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>
        <f>SUM(C92:N92)</f>
        <v>0</v>
      </c>
      <c r="P92" s="13"/>
      <c r="Q92" s="13"/>
      <c r="R92" s="13"/>
    </row>
    <row r="93" spans="1:19" x14ac:dyDescent="0.25">
      <c r="A93" s="42"/>
      <c r="B93" s="18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4"/>
      <c r="P93" s="48"/>
      <c r="Q93" s="48"/>
      <c r="R93" s="48"/>
    </row>
    <row r="94" spans="1:19" s="13" customFormat="1" ht="21.95" customHeight="1" x14ac:dyDescent="0.2">
      <c r="A94" s="41">
        <v>1035</v>
      </c>
      <c r="B94" s="16" t="s">
        <v>119</v>
      </c>
      <c r="C94" s="17">
        <f>SUMIF('PayPal Details'!$F28:$F64,"="&amp;(TEXT(C$82,"mmm-yy")),'PayPal Details'!$D28:$D64)</f>
        <v>0</v>
      </c>
      <c r="D94" s="17">
        <f>SUMIF('PayPal Details'!$F28:$F64,"="&amp;(TEXT(D$82,"mmm-yy")),'PayPal Details'!$D28:$D64)</f>
        <v>0</v>
      </c>
      <c r="E94" s="17">
        <f>SUMIF('PayPal Details'!$F28:$F64,"="&amp;(TEXT(E$82,"mmm-yy")),'PayPal Details'!$D28:$D64)</f>
        <v>0</v>
      </c>
      <c r="F94" s="17">
        <f>SUMIF('PayPal Details'!$F28:$F64,"="&amp;(TEXT(F$82,"mmm-yy")),'PayPal Details'!$D28:$D64)</f>
        <v>0</v>
      </c>
      <c r="G94" s="17">
        <f>SUMIF('PayPal Details'!$F28:$F64,"="&amp;(TEXT(G$82,"mmm-yy")),'PayPal Details'!$D28:$D64)</f>
        <v>0</v>
      </c>
      <c r="H94" s="17">
        <f>SUMIF('PayPal Details'!$F28:$F64,"="&amp;(TEXT(H$82,"mmm-yy")),'PayPal Details'!$D28:$D64)</f>
        <v>0</v>
      </c>
      <c r="I94" s="17">
        <f>SUMIF('PayPal Details'!$F28:$F64,"="&amp;(TEXT(I$82,"mmm-yy")),'PayPal Details'!$D28:$D64)</f>
        <v>0</v>
      </c>
      <c r="J94" s="17">
        <f>SUMIF('PayPal Details'!$F28:$F64,"="&amp;(TEXT(J$82,"mmm-yy")),'PayPal Details'!$D28:$D64)</f>
        <v>0</v>
      </c>
      <c r="K94" s="17">
        <f>SUMIF('PayPal Details'!$F28:$F64,"="&amp;(TEXT(K$82,"mmm-yy")),'PayPal Details'!$D28:$D64)</f>
        <v>180</v>
      </c>
      <c r="L94" s="17">
        <f>SUMIF('PayPal Details'!$F28:$F64,"="&amp;(TEXT(L$82,"mmm-yy")),'PayPal Details'!$D28:$D64)</f>
        <v>745</v>
      </c>
      <c r="M94" s="17">
        <f>SUMIF('PayPal Details'!$F28:$F64,"="&amp;(TEXT(M$82,"mmm-yy")),'PayPal Details'!$D28:$D64)</f>
        <v>0</v>
      </c>
      <c r="N94" s="17">
        <f>SUMIF('PayPal Details'!$F28:$F64,"="&amp;(TEXT(N$82,"mmm-yy")),'PayPal Details'!$D28:$D64)</f>
        <v>0</v>
      </c>
      <c r="O94" s="17">
        <f>SUM(C94:N94)</f>
        <v>925</v>
      </c>
    </row>
    <row r="95" spans="1:19" s="48" customFormat="1" ht="14.1" customHeight="1" x14ac:dyDescent="0.25">
      <c r="A95" s="42"/>
      <c r="B95" s="18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4"/>
    </row>
    <row r="96" spans="1:19" x14ac:dyDescent="0.25">
      <c r="A96" s="41">
        <v>1040</v>
      </c>
      <c r="B96" s="16" t="s">
        <v>46</v>
      </c>
      <c r="C96" s="17">
        <f>SUMIF('PayPal Details'!$F65:$F65,"="&amp;(TEXT(C$82,"mmm-yy")),'PayPal Details'!$D65:$D65)</f>
        <v>0</v>
      </c>
      <c r="D96" s="17">
        <f>SUMIF('PayPal Details'!$F65:$F65,"="&amp;(TEXT(D$82,"mmm-yy")),'PayPal Details'!$D65:$D65)</f>
        <v>0</v>
      </c>
      <c r="E96" s="17">
        <f>SUMIF('PayPal Details'!$F65:$F65,"="&amp;(TEXT(E$82,"mmm-yy")),'PayPal Details'!$D65:$D65)</f>
        <v>0</v>
      </c>
      <c r="F96" s="17">
        <f>SUMIF('PayPal Details'!$F65:$F65,"="&amp;(TEXT(F$82,"mmm-yy")),'PayPal Details'!$D65:$D65)</f>
        <v>0</v>
      </c>
      <c r="G96" s="17">
        <f>SUMIF('PayPal Details'!$F65:$F65,"="&amp;(TEXT(G$82,"mmm-yy")),'PayPal Details'!$D65:$D65)</f>
        <v>10</v>
      </c>
      <c r="H96" s="17">
        <f>SUMIF('PayPal Details'!$F65:$F65,"="&amp;(TEXT(H$82,"mmm-yy")),'PayPal Details'!$D65:$D65)</f>
        <v>0</v>
      </c>
      <c r="I96" s="17">
        <f>SUMIF('PayPal Details'!$F65:$F65,"="&amp;(TEXT(I$82,"mmm-yy")),'PayPal Details'!$D65:$D65)</f>
        <v>0</v>
      </c>
      <c r="J96" s="17">
        <f>SUMIF('PayPal Details'!$F65:$F65,"="&amp;(TEXT(J$82,"mmm-yy")),'PayPal Details'!$D65:$D65)</f>
        <v>0</v>
      </c>
      <c r="K96" s="17">
        <f>SUMIF('PayPal Details'!$F65:$F65,"="&amp;(TEXT(K$82,"mmm-yy")),'PayPal Details'!$D65:$D65)</f>
        <v>0</v>
      </c>
      <c r="L96" s="17">
        <f>SUMIF('PayPal Details'!$F65:$F65,"="&amp;(TEXT(L$82,"mmm-yy")),'PayPal Details'!$D65:$D65)</f>
        <v>0</v>
      </c>
      <c r="M96" s="17">
        <f>SUMIF('PayPal Details'!$F65:$F65,"="&amp;(TEXT(M$82,"mmm-yy")),'PayPal Details'!$D65:$D65)</f>
        <v>0</v>
      </c>
      <c r="N96" s="17">
        <f>SUMIF('PayPal Details'!$F65:$F65,"="&amp;(TEXT(N$82,"mmm-yy")),'PayPal Details'!$D65:$D65)</f>
        <v>0</v>
      </c>
      <c r="O96" s="17">
        <f>SUM(C96:N96)</f>
        <v>10</v>
      </c>
      <c r="P96" s="13"/>
      <c r="Q96" s="13"/>
      <c r="R96" s="13"/>
    </row>
    <row r="97" spans="1:18" x14ac:dyDescent="0.25">
      <c r="A97" s="10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7"/>
      <c r="Q97" s="27"/>
      <c r="R97" s="27"/>
    </row>
    <row r="98" spans="1:18" x14ac:dyDescent="0.25">
      <c r="A98" s="41">
        <v>1050</v>
      </c>
      <c r="B98" s="16" t="s">
        <v>42</v>
      </c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17">
        <f>SUM(C98:N98)</f>
        <v>0</v>
      </c>
      <c r="P98" s="13"/>
      <c r="Q98" s="13"/>
      <c r="R98" s="13"/>
    </row>
    <row r="99" spans="1:18" x14ac:dyDescent="0.25">
      <c r="A99" s="42"/>
      <c r="B99" s="18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4"/>
      <c r="P99" s="48"/>
      <c r="Q99" s="48"/>
      <c r="R99" s="48"/>
    </row>
    <row r="100" spans="1:18" ht="16.5" thickBot="1" x14ac:dyDescent="0.3">
      <c r="A100" s="43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13"/>
      <c r="Q100" s="13"/>
      <c r="R100" s="13"/>
    </row>
    <row r="101" spans="1:18" ht="16.5" thickTop="1" x14ac:dyDescent="0.25">
      <c r="A101" s="10"/>
      <c r="B101" s="10"/>
      <c r="C101" s="11"/>
      <c r="D101" s="11"/>
      <c r="E101" s="11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48"/>
      <c r="Q101" s="48"/>
      <c r="R101" s="48"/>
    </row>
    <row r="102" spans="1:18" x14ac:dyDescent="0.25">
      <c r="A102" s="13"/>
      <c r="B102" s="13" t="s">
        <v>1</v>
      </c>
      <c r="C102" s="12">
        <f t="shared" ref="C102:N102" si="9">SUM(C84:C98)</f>
        <v>0</v>
      </c>
      <c r="D102" s="12">
        <f t="shared" si="9"/>
        <v>0</v>
      </c>
      <c r="E102" s="12">
        <f t="shared" si="9"/>
        <v>0</v>
      </c>
      <c r="F102" s="12">
        <f t="shared" si="9"/>
        <v>0</v>
      </c>
      <c r="G102" s="12">
        <f t="shared" si="9"/>
        <v>10</v>
      </c>
      <c r="H102" s="12">
        <f t="shared" si="9"/>
        <v>78.25</v>
      </c>
      <c r="I102" s="12">
        <f t="shared" si="9"/>
        <v>0</v>
      </c>
      <c r="J102" s="12">
        <f t="shared" si="9"/>
        <v>90</v>
      </c>
      <c r="K102" s="12">
        <f t="shared" si="9"/>
        <v>548.75</v>
      </c>
      <c r="L102" s="12">
        <f t="shared" si="9"/>
        <v>1241</v>
      </c>
      <c r="M102" s="12">
        <f t="shared" si="9"/>
        <v>164</v>
      </c>
      <c r="N102" s="12">
        <f t="shared" si="9"/>
        <v>118.95</v>
      </c>
      <c r="O102" s="12">
        <f>SUM(C102:N102)</f>
        <v>2250.9499999999998</v>
      </c>
      <c r="P102" s="13"/>
      <c r="Q102" s="13"/>
      <c r="R102" s="13"/>
    </row>
    <row r="103" spans="1:18" ht="18" x14ac:dyDescent="0.25">
      <c r="A103" s="44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8"/>
      <c r="Q103" s="48"/>
      <c r="R103" s="48"/>
    </row>
    <row r="104" spans="1:18" ht="23.25" x14ac:dyDescent="0.35">
      <c r="A104" s="123" t="s">
        <v>15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1"/>
      <c r="Q104" s="121"/>
      <c r="R104" s="121"/>
    </row>
    <row r="105" spans="1:18" x14ac:dyDescent="0.25">
      <c r="A105" s="3"/>
      <c r="B105" s="3"/>
      <c r="C105" s="3"/>
      <c r="D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</row>
    <row r="106" spans="1:18" x14ac:dyDescent="0.25">
      <c r="A106" s="21" t="s">
        <v>6</v>
      </c>
      <c r="B106" s="21" t="s">
        <v>0</v>
      </c>
      <c r="C106" s="22">
        <v>43101</v>
      </c>
      <c r="D106" s="22">
        <v>43132</v>
      </c>
      <c r="E106" s="23">
        <v>43160</v>
      </c>
      <c r="F106" s="22">
        <v>43191</v>
      </c>
      <c r="G106" s="22">
        <v>43221</v>
      </c>
      <c r="H106" s="22">
        <v>43252</v>
      </c>
      <c r="I106" s="22">
        <v>43282</v>
      </c>
      <c r="J106" s="22">
        <v>43313</v>
      </c>
      <c r="K106" s="22">
        <v>43344</v>
      </c>
      <c r="L106" s="22">
        <v>43374</v>
      </c>
      <c r="M106" s="22">
        <v>43405</v>
      </c>
      <c r="N106" s="22">
        <v>43435</v>
      </c>
      <c r="O106" s="24">
        <v>2018</v>
      </c>
      <c r="P106" s="48"/>
      <c r="Q106" s="48"/>
      <c r="R106" s="48"/>
    </row>
    <row r="107" spans="1:18" x14ac:dyDescent="0.25">
      <c r="A107" s="10"/>
      <c r="B107" s="25"/>
      <c r="C107" s="86"/>
      <c r="D107" s="86"/>
      <c r="E107" s="87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27"/>
      <c r="Q107" s="27"/>
      <c r="R107" s="27"/>
    </row>
    <row r="108" spans="1:18" x14ac:dyDescent="0.25">
      <c r="A108" s="41">
        <v>2000</v>
      </c>
      <c r="B108" s="16" t="s">
        <v>53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>
        <f>SUM(C108:N108)</f>
        <v>0</v>
      </c>
      <c r="P108" s="13"/>
      <c r="Q108" s="13"/>
      <c r="R108" s="13"/>
    </row>
    <row r="109" spans="1:18" x14ac:dyDescent="0.25">
      <c r="A109" s="42"/>
      <c r="B109" s="18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48"/>
      <c r="Q109" s="48"/>
      <c r="R109" s="48"/>
    </row>
    <row r="110" spans="1:18" x14ac:dyDescent="0.25">
      <c r="A110" s="41">
        <v>2010</v>
      </c>
      <c r="B110" s="16" t="s">
        <v>9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>
        <f>SUM(C110:N110)</f>
        <v>0</v>
      </c>
      <c r="P110" s="13"/>
      <c r="Q110" s="13"/>
      <c r="R110" s="13"/>
    </row>
    <row r="111" spans="1:18" x14ac:dyDescent="0.25">
      <c r="A111" s="42"/>
      <c r="B111" s="18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48"/>
      <c r="Q111" s="48"/>
      <c r="R111" s="48"/>
    </row>
    <row r="112" spans="1:18" x14ac:dyDescent="0.25">
      <c r="A112" s="41">
        <v>2020</v>
      </c>
      <c r="B112" s="16" t="s">
        <v>10</v>
      </c>
      <c r="C112" s="17">
        <f>SUMIF('PayPal Details'!$F66:$F73,"="&amp;(TEXT(C$106,"mmm-yy")),'PayPal Details'!$D66:$D73)</f>
        <v>0</v>
      </c>
      <c r="D112" s="247">
        <f>SUMIF('PayPal Details'!$F66:$F73,"="&amp;(TEXT(D$106,"mmm-yy")),'PayPal Details'!$D66:$D73)</f>
        <v>0</v>
      </c>
      <c r="E112" s="247">
        <f>SUMIF('PayPal Details'!$F66:$F73,"="&amp;(TEXT(E$106,"mmm-yy")),'PayPal Details'!$D66:$D73)</f>
        <v>0</v>
      </c>
      <c r="F112" s="247">
        <f>SUMIF('PayPal Details'!$F66:$F73,"="&amp;(TEXT(F$106,"mmm-yy")),'PayPal Details'!$D66:$D73)</f>
        <v>0</v>
      </c>
      <c r="G112" s="247">
        <f>SUMIF('PayPal Details'!$F66:$F73,"="&amp;(TEXT(G$106,"mmm-yy")),'PayPal Details'!$D66:$D73)</f>
        <v>0</v>
      </c>
      <c r="H112" s="247">
        <f>SUMIF('PayPal Details'!$F66:$F73,"="&amp;(TEXT(H$106,"mmm-yy")),'PayPal Details'!$D66:$D73)</f>
        <v>13.45</v>
      </c>
      <c r="I112" s="247">
        <f>SUMIF('PayPal Details'!$F66:$F73,"="&amp;(TEXT(I$106,"mmm-yy")),'PayPal Details'!$D66:$D73)</f>
        <v>0</v>
      </c>
      <c r="J112" s="247">
        <f>SUMIF('PayPal Details'!$F66:$F73,"="&amp;(TEXT(J$106,"mmm-yy")),'PayPal Details'!$D66:$D73)</f>
        <v>0</v>
      </c>
      <c r="K112" s="247">
        <f>SUMIF('PayPal Details'!$F66:$F73,"="&amp;(TEXT(K$106,"mmm-yy")),'PayPal Details'!$D66:$D73)</f>
        <v>24.3</v>
      </c>
      <c r="L112" s="247">
        <f>SUMIF('PayPal Details'!$F66:$F73,"="&amp;(TEXT(L$106,"mmm-yy")),'PayPal Details'!$D66:$D73)</f>
        <v>11.3</v>
      </c>
      <c r="M112" s="247">
        <f>SUMIF('PayPal Details'!$F66:$F73,"="&amp;(TEXT(M$106,"mmm-yy")),'PayPal Details'!$D66:$D73)</f>
        <v>25.5</v>
      </c>
      <c r="N112" s="247">
        <f>SUMIF('PayPal Details'!$F66:$F73,"="&amp;(TEXT(N$106,"mmm-yy")),'PayPal Details'!$D66:$D73)</f>
        <v>25.6</v>
      </c>
      <c r="O112" s="17">
        <f>SUM(C112:N112)</f>
        <v>100.15</v>
      </c>
      <c r="P112" s="13"/>
      <c r="Q112" s="13"/>
      <c r="R112" s="13"/>
    </row>
    <row r="113" spans="1:20" x14ac:dyDescent="0.25">
      <c r="A113" s="42"/>
      <c r="B113" s="18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48"/>
      <c r="Q113" s="48"/>
      <c r="R113" s="48"/>
    </row>
    <row r="114" spans="1:20" x14ac:dyDescent="0.25">
      <c r="A114" s="41">
        <v>2030</v>
      </c>
      <c r="B114" s="16" t="s">
        <v>32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>
        <f>SUM(C114:N114)</f>
        <v>0</v>
      </c>
      <c r="P114" s="13"/>
      <c r="Q114" s="13"/>
      <c r="R114" s="13"/>
    </row>
    <row r="115" spans="1:20" x14ac:dyDescent="0.25">
      <c r="A115" s="42"/>
      <c r="B115" s="18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48"/>
      <c r="Q115" s="48"/>
      <c r="R115" s="48"/>
    </row>
    <row r="116" spans="1:20" x14ac:dyDescent="0.25">
      <c r="A116" s="41">
        <v>2040</v>
      </c>
      <c r="B116" s="16" t="s">
        <v>48</v>
      </c>
      <c r="C116" s="17">
        <f>SUMIF('PayPal Details'!$F74:$F74,"="&amp;(TEXT(C$106,"mmm-yy")),'PayPal Details'!$D74:$D74)</f>
        <v>0</v>
      </c>
      <c r="D116" s="17">
        <f>SUMIF('PayPal Details'!$F74:$F74,"="&amp;(TEXT(D$106,"mmm-yy")),'PayPal Details'!$D74:$D74)</f>
        <v>0</v>
      </c>
      <c r="E116" s="17">
        <f>SUMIF('PayPal Details'!$F74:$F74,"="&amp;(TEXT(E$106,"mmm-yy")),'PayPal Details'!$D74:$D74)</f>
        <v>0</v>
      </c>
      <c r="F116" s="17">
        <f>SUMIF('PayPal Details'!$F74:$F74,"="&amp;(TEXT(F$106,"mmm-yy")),'PayPal Details'!$D74:$D74)</f>
        <v>0</v>
      </c>
      <c r="G116" s="17">
        <f>SUMIF('PayPal Details'!$F74:$F74,"="&amp;(TEXT(G$106,"mmm-yy")),'PayPal Details'!$D74:$D74)</f>
        <v>0</v>
      </c>
      <c r="H116" s="17">
        <f>SUMIF('PayPal Details'!$F74:$F74,"="&amp;(TEXT(H$106,"mmm-yy")),'PayPal Details'!$D74:$D74)</f>
        <v>144</v>
      </c>
      <c r="I116" s="17">
        <f>SUMIF('PayPal Details'!$F74:$F74,"="&amp;(TEXT(I$106,"mmm-yy")),'PayPal Details'!$D74:$D74)</f>
        <v>0</v>
      </c>
      <c r="J116" s="17">
        <f>SUMIF('PayPal Details'!$F74:$F74,"="&amp;(TEXT(J$106,"mmm-yy")),'PayPal Details'!$D74:$D74)</f>
        <v>0</v>
      </c>
      <c r="K116" s="17">
        <f>SUMIF('PayPal Details'!$F74:$F74,"="&amp;(TEXT(K$106,"mmm-yy")),'PayPal Details'!$D74:$D74)</f>
        <v>0</v>
      </c>
      <c r="L116" s="17">
        <f>SUMIF('PayPal Details'!$F74:$F74,"="&amp;(TEXT(L$106,"mmm-yy")),'PayPal Details'!$D74:$D74)</f>
        <v>0</v>
      </c>
      <c r="M116" s="17">
        <f>SUMIF('PayPal Details'!$F74:$F74,"="&amp;(TEXT(M$106,"mmm-yy")),'PayPal Details'!$D74:$D74)</f>
        <v>0</v>
      </c>
      <c r="N116" s="17">
        <f>SUMIF('PayPal Details'!$F74:$F74,"="&amp;(TEXT(N$106,"mmm-yy")),'PayPal Details'!$D74:$D74)</f>
        <v>0</v>
      </c>
      <c r="O116" s="17">
        <f>SUM(C116:N116)</f>
        <v>144</v>
      </c>
      <c r="P116" s="13"/>
      <c r="Q116" s="13"/>
      <c r="R116" s="13"/>
    </row>
    <row r="117" spans="1:20" x14ac:dyDescent="0.25">
      <c r="A117" s="42"/>
      <c r="B117" s="18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48"/>
      <c r="Q117" s="48"/>
      <c r="R117" s="48"/>
      <c r="T117" s="264"/>
    </row>
    <row r="118" spans="1:20" x14ac:dyDescent="0.25">
      <c r="A118" s="41">
        <v>2050</v>
      </c>
      <c r="B118" s="16" t="s">
        <v>13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>
        <f>SUM(C118:N118)</f>
        <v>0</v>
      </c>
      <c r="P118" s="13"/>
      <c r="Q118" s="13"/>
      <c r="R118" s="13"/>
    </row>
    <row r="119" spans="1:20" x14ac:dyDescent="0.25">
      <c r="A119" s="42"/>
      <c r="B119" s="18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48"/>
      <c r="Q119" s="48"/>
      <c r="R119" s="48"/>
    </row>
    <row r="120" spans="1:20" x14ac:dyDescent="0.25">
      <c r="A120" s="68">
        <v>2060</v>
      </c>
      <c r="B120" s="69" t="s">
        <v>5</v>
      </c>
      <c r="C120" s="17">
        <f>SUMIF('PayPal Details'!$F75:$F75,"="&amp;(TEXT(C$106,"mmm-yy")),'PayPal Details'!$D75:$D75)</f>
        <v>0</v>
      </c>
      <c r="D120" s="17">
        <f>SUMIF('PayPal Details'!$F75:$F75,"="&amp;(TEXT(D$106,"mmm-yy")),'PayPal Details'!$D75:$D75)</f>
        <v>0</v>
      </c>
      <c r="E120" s="17">
        <f>SUMIF('PayPal Details'!$F75:$F75,"="&amp;(TEXT(E$106,"mmm-yy")),'PayPal Details'!$D75:$D75)</f>
        <v>0</v>
      </c>
      <c r="F120" s="17">
        <f>SUMIF('PayPal Details'!$F75:$F75,"="&amp;(TEXT(F$106,"mmm-yy")),'PayPal Details'!$D75:$D75)</f>
        <v>0</v>
      </c>
      <c r="G120" s="17">
        <f>SUMIF('PayPal Details'!$F75:$F75,"="&amp;(TEXT(G$106,"mmm-yy")),'PayPal Details'!$D75:$D75)</f>
        <v>0</v>
      </c>
      <c r="H120" s="17">
        <f>SUMIF('PayPal Details'!$F75:$F75,"="&amp;(TEXT(H$106,"mmm-yy")),'PayPal Details'!$D75:$D75)</f>
        <v>0</v>
      </c>
      <c r="I120" s="17">
        <f>SUMIF('PayPal Details'!$F75:$F75,"="&amp;(TEXT(I$106,"mmm-yy")),'PayPal Details'!$D75:$D75)</f>
        <v>0</v>
      </c>
      <c r="J120" s="17">
        <f>SUMIF('PayPal Details'!$F75:$F75,"="&amp;(TEXT(J$106,"mmm-yy")),'PayPal Details'!$D75:$D75)</f>
        <v>0</v>
      </c>
      <c r="K120" s="17">
        <f>SUMIF('PayPal Details'!$F75:$F75,"="&amp;(TEXT(K$106,"mmm-yy")),'PayPal Details'!$D75:$D75)</f>
        <v>0</v>
      </c>
      <c r="L120" s="17">
        <f>SUMIF('PayPal Details'!$F75:$F75,"="&amp;(TEXT(L$106,"mmm-yy")),'PayPal Details'!$D75:$D75)</f>
        <v>0</v>
      </c>
      <c r="M120" s="17">
        <f>SUMIF('PayPal Details'!$F75:$F75,"="&amp;(TEXT(M$106,"mmm-yy")),'PayPal Details'!$D75:$D75)</f>
        <v>575.29999999999995</v>
      </c>
      <c r="N120" s="17">
        <f>SUMIF('PayPal Details'!$F75:$F75,"="&amp;(TEXT(N$106,"mmm-yy")),'PayPal Details'!$D75:$D75)</f>
        <v>0</v>
      </c>
      <c r="O120" s="17">
        <f>SUM(C120:N120)</f>
        <v>575.29999999999995</v>
      </c>
      <c r="P120" s="67"/>
      <c r="Q120" s="67"/>
      <c r="R120" s="67"/>
    </row>
    <row r="121" spans="1:20" x14ac:dyDescent="0.25">
      <c r="A121" s="70"/>
      <c r="B121" s="71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48"/>
      <c r="Q121" s="48"/>
      <c r="R121" s="48"/>
    </row>
    <row r="122" spans="1:20" x14ac:dyDescent="0.25">
      <c r="A122" s="68">
        <v>2070</v>
      </c>
      <c r="B122" s="69" t="s">
        <v>212</v>
      </c>
      <c r="C122" s="17">
        <f>SUMIF('PayPal Details'!$F76:$F149,"="&amp;(TEXT(C$106,"mmm-yy")),'PayPal Details'!$D76:$D149)</f>
        <v>0</v>
      </c>
      <c r="D122" s="247">
        <f>SUMIF('PayPal Details'!$F76:$F149,"="&amp;(TEXT(D$106,"mmm-yy")),'PayPal Details'!$D76:$D149)</f>
        <v>0</v>
      </c>
      <c r="E122" s="247">
        <f>SUMIF('PayPal Details'!$F76:$F149,"="&amp;(TEXT(E$106,"mmm-yy")),'PayPal Details'!$D76:$D149)</f>
        <v>0</v>
      </c>
      <c r="F122" s="247">
        <f>SUMIF('PayPal Details'!$F76:$F149,"="&amp;(TEXT(F$106,"mmm-yy")),'PayPal Details'!$D76:$D149)</f>
        <v>0</v>
      </c>
      <c r="G122" s="247">
        <f>SUMIF('PayPal Details'!$F76:$F149,"="&amp;(TEXT(G$106,"mmm-yy")),'PayPal Details'!$D76:$D149)</f>
        <v>0</v>
      </c>
      <c r="H122" s="247">
        <f>SUMIF('PayPal Details'!$F76:$F149,"="&amp;(TEXT(H$106,"mmm-yy")),'PayPal Details'!$D76:$D149)</f>
        <v>2.33</v>
      </c>
      <c r="I122" s="247">
        <f>SUMIF('PayPal Details'!$F76:$F149,"="&amp;(TEXT(I$106,"mmm-yy")),'PayPal Details'!$D76:$D149)</f>
        <v>0</v>
      </c>
      <c r="J122" s="247">
        <f>SUMIF('PayPal Details'!$F76:$F149,"="&amp;(TEXT(J$106,"mmm-yy")),'PayPal Details'!$D76:$D149)</f>
        <v>2.94</v>
      </c>
      <c r="K122" s="247">
        <f>SUMIF('PayPal Details'!$F76:$F149,"="&amp;(TEXT(K$106,"mmm-yy")),'PayPal Details'!$D76:$D149)</f>
        <v>19.37</v>
      </c>
      <c r="L122" s="247">
        <f>SUMIF('PayPal Details'!$F76:$F149,"="&amp;(TEXT(L$106,"mmm-yy")),'PayPal Details'!$D76:$D149)</f>
        <v>43.06</v>
      </c>
      <c r="M122" s="247">
        <f>SUMIF('PayPal Details'!$F76:$F149,"="&amp;(TEXT(M$106,"mmm-yy")),'PayPal Details'!$D76:$D149)</f>
        <v>5.16</v>
      </c>
      <c r="N122" s="247">
        <f>SUMIF('PayPal Details'!$F76:$F149,"="&amp;(TEXT(N$106,"mmm-yy")),'PayPal Details'!$D76:$D149)</f>
        <v>3.6900000000000004</v>
      </c>
      <c r="O122" s="17">
        <f>SUM(C122:N122)</f>
        <v>76.55</v>
      </c>
      <c r="P122" s="67"/>
      <c r="Q122" s="67"/>
      <c r="R122" s="67"/>
    </row>
    <row r="123" spans="1:20" x14ac:dyDescent="0.25">
      <c r="A123" s="70"/>
      <c r="B123" s="71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48"/>
      <c r="Q123" s="48"/>
      <c r="R123" s="48"/>
    </row>
    <row r="124" spans="1:20" ht="16.5" thickBot="1" x14ac:dyDescent="0.3">
      <c r="A124" s="43"/>
      <c r="B124" s="19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13"/>
      <c r="Q124" s="13"/>
      <c r="R124" s="13"/>
    </row>
    <row r="125" spans="1:20" ht="16.5" thickTop="1" x14ac:dyDescent="0.25">
      <c r="A125" s="10"/>
      <c r="B125" s="10"/>
      <c r="C125" s="11"/>
      <c r="D125" s="11"/>
      <c r="E125" s="11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48"/>
      <c r="Q125" s="48"/>
      <c r="R125" s="48"/>
    </row>
    <row r="126" spans="1:20" x14ac:dyDescent="0.25">
      <c r="A126" s="13"/>
      <c r="B126" s="13" t="s">
        <v>1</v>
      </c>
      <c r="C126" s="12">
        <f t="shared" ref="C126:N126" si="10">SUM(C108:C122)</f>
        <v>0</v>
      </c>
      <c r="D126" s="12">
        <f t="shared" si="10"/>
        <v>0</v>
      </c>
      <c r="E126" s="12">
        <f t="shared" si="10"/>
        <v>0</v>
      </c>
      <c r="F126" s="12">
        <f t="shared" si="10"/>
        <v>0</v>
      </c>
      <c r="G126" s="12">
        <f t="shared" si="10"/>
        <v>0</v>
      </c>
      <c r="H126" s="12">
        <f t="shared" si="10"/>
        <v>159.78</v>
      </c>
      <c r="I126" s="12">
        <f t="shared" si="10"/>
        <v>0</v>
      </c>
      <c r="J126" s="12">
        <f t="shared" si="10"/>
        <v>2.94</v>
      </c>
      <c r="K126" s="12">
        <f t="shared" si="10"/>
        <v>43.67</v>
      </c>
      <c r="L126" s="12">
        <f t="shared" si="10"/>
        <v>54.36</v>
      </c>
      <c r="M126" s="12">
        <f t="shared" si="10"/>
        <v>605.95999999999992</v>
      </c>
      <c r="N126" s="12">
        <f t="shared" si="10"/>
        <v>29.290000000000003</v>
      </c>
      <c r="O126" s="12">
        <f>SUM(C126:N126)</f>
        <v>895.99999999999989</v>
      </c>
      <c r="P126" s="13"/>
      <c r="Q126" s="13"/>
      <c r="R126" s="13"/>
      <c r="S126" s="264"/>
    </row>
    <row r="127" spans="1:20" x14ac:dyDescent="0.25">
      <c r="A127" s="186"/>
      <c r="B127" s="187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9"/>
      <c r="Q127" s="189"/>
      <c r="R127" s="189"/>
    </row>
    <row r="128" spans="1:20" x14ac:dyDescent="0.25">
      <c r="A128" s="186"/>
      <c r="B128" s="187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9"/>
      <c r="Q128" s="189"/>
      <c r="R128" s="189"/>
    </row>
    <row r="129" spans="1:18" ht="35.25" x14ac:dyDescent="0.5">
      <c r="A129" s="266" t="s">
        <v>218</v>
      </c>
      <c r="B129" s="266"/>
      <c r="C129" s="266"/>
      <c r="D129" s="266"/>
      <c r="E129" s="266"/>
      <c r="F129" s="266"/>
      <c r="G129" s="266"/>
      <c r="H129" s="266"/>
      <c r="I129" s="266"/>
      <c r="J129" s="266"/>
      <c r="K129" s="266"/>
      <c r="L129" s="266"/>
      <c r="M129" s="266"/>
      <c r="N129" s="266"/>
      <c r="O129" s="266"/>
      <c r="P129" s="88"/>
      <c r="Q129" s="88"/>
      <c r="R129" s="88"/>
    </row>
    <row r="130" spans="1:18" ht="35.25" x14ac:dyDescent="0.5">
      <c r="A130" s="14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88"/>
      <c r="Q130" s="88"/>
      <c r="R130" s="88"/>
    </row>
    <row r="131" spans="1:18" x14ac:dyDescent="0.25">
      <c r="A131" s="48"/>
      <c r="B131" s="48"/>
      <c r="C131" s="22">
        <v>43101</v>
      </c>
      <c r="D131" s="22">
        <v>43132</v>
      </c>
      <c r="E131" s="23">
        <v>43160</v>
      </c>
      <c r="F131" s="22">
        <v>43191</v>
      </c>
      <c r="G131" s="22">
        <v>43221</v>
      </c>
      <c r="H131" s="22">
        <v>43252</v>
      </c>
      <c r="I131" s="22">
        <v>43282</v>
      </c>
      <c r="J131" s="22">
        <v>43313</v>
      </c>
      <c r="K131" s="22">
        <v>43344</v>
      </c>
      <c r="L131" s="22">
        <v>43374</v>
      </c>
      <c r="M131" s="22">
        <v>43405</v>
      </c>
      <c r="N131" s="22">
        <v>43435</v>
      </c>
      <c r="O131" s="24"/>
      <c r="P131" s="60"/>
      <c r="Q131" s="60"/>
      <c r="R131" s="60"/>
    </row>
    <row r="132" spans="1:18" x14ac:dyDescent="0.25">
      <c r="A132" s="10"/>
      <c r="B132" s="25"/>
      <c r="C132" s="86"/>
      <c r="D132" s="86"/>
      <c r="E132" s="87"/>
      <c r="F132" s="86"/>
      <c r="G132" s="86"/>
      <c r="H132" s="86"/>
      <c r="I132" s="86"/>
      <c r="J132" s="86"/>
      <c r="K132" s="86"/>
      <c r="L132" s="86"/>
      <c r="M132" s="86"/>
      <c r="N132" s="86"/>
      <c r="O132" s="90"/>
      <c r="P132" s="27"/>
      <c r="Q132" s="27"/>
      <c r="R132" s="27"/>
    </row>
    <row r="133" spans="1:18" x14ac:dyDescent="0.25">
      <c r="A133" s="48"/>
      <c r="B133" s="48"/>
      <c r="C133" s="48"/>
      <c r="D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</row>
    <row r="134" spans="1:18" x14ac:dyDescent="0.25">
      <c r="A134" s="48" t="s">
        <v>213</v>
      </c>
      <c r="B134" s="48"/>
      <c r="C134" s="62">
        <v>318.83999999999997</v>
      </c>
      <c r="D134" s="62">
        <f>C144</f>
        <v>318.83999999999997</v>
      </c>
      <c r="E134" s="62">
        <f t="shared" ref="E134:N134" si="11">D144</f>
        <v>318.83999999999997</v>
      </c>
      <c r="F134" s="62">
        <f t="shared" si="11"/>
        <v>318.83999999999997</v>
      </c>
      <c r="G134" s="62">
        <f t="shared" si="11"/>
        <v>318.83999999999997</v>
      </c>
      <c r="H134" s="62">
        <f t="shared" si="11"/>
        <v>328.84</v>
      </c>
      <c r="I134" s="62">
        <f t="shared" si="11"/>
        <v>247.31</v>
      </c>
      <c r="J134" s="62">
        <f t="shared" si="11"/>
        <v>247.31</v>
      </c>
      <c r="K134" s="62">
        <f t="shared" si="11"/>
        <v>334.37</v>
      </c>
      <c r="L134" s="62">
        <f t="shared" si="11"/>
        <v>839.45</v>
      </c>
      <c r="M134" s="62">
        <f t="shared" si="11"/>
        <v>2026.09</v>
      </c>
      <c r="N134" s="62">
        <f t="shared" si="11"/>
        <v>1584.13</v>
      </c>
      <c r="O134" s="60"/>
      <c r="P134" s="60"/>
      <c r="Q134" s="60"/>
      <c r="R134" s="60"/>
    </row>
    <row r="135" spans="1:18" x14ac:dyDescent="0.25">
      <c r="A135" s="48"/>
      <c r="B135" s="48"/>
      <c r="C135" s="62"/>
      <c r="D135" s="62"/>
      <c r="E135" s="62"/>
      <c r="F135" s="62"/>
      <c r="G135" s="62"/>
      <c r="H135" s="62"/>
      <c r="I135" s="60"/>
      <c r="J135" s="60"/>
      <c r="K135" s="60"/>
      <c r="L135" s="60"/>
      <c r="M135" s="60"/>
      <c r="N135" s="60"/>
      <c r="O135" s="60"/>
      <c r="P135" s="60"/>
      <c r="Q135" s="60"/>
      <c r="R135" s="60"/>
    </row>
    <row r="136" spans="1:18" x14ac:dyDescent="0.25">
      <c r="A136" s="124" t="s">
        <v>29</v>
      </c>
      <c r="B136" s="48"/>
      <c r="C136" s="62">
        <f t="shared" ref="C136:N136" si="12">C102</f>
        <v>0</v>
      </c>
      <c r="D136" s="62">
        <f t="shared" si="12"/>
        <v>0</v>
      </c>
      <c r="E136" s="62">
        <f t="shared" si="12"/>
        <v>0</v>
      </c>
      <c r="F136" s="62">
        <f t="shared" si="12"/>
        <v>0</v>
      </c>
      <c r="G136" s="62">
        <f t="shared" si="12"/>
        <v>10</v>
      </c>
      <c r="H136" s="62">
        <f t="shared" si="12"/>
        <v>78.25</v>
      </c>
      <c r="I136" s="62">
        <f t="shared" si="12"/>
        <v>0</v>
      </c>
      <c r="J136" s="62">
        <f t="shared" si="12"/>
        <v>90</v>
      </c>
      <c r="K136" s="62">
        <f t="shared" si="12"/>
        <v>548.75</v>
      </c>
      <c r="L136" s="62">
        <f t="shared" si="12"/>
        <v>1241</v>
      </c>
      <c r="M136" s="62">
        <f t="shared" si="12"/>
        <v>164</v>
      </c>
      <c r="N136" s="62">
        <f t="shared" si="12"/>
        <v>118.95</v>
      </c>
      <c r="O136" s="60"/>
      <c r="P136" s="60"/>
      <c r="Q136" s="60"/>
      <c r="R136" s="60"/>
    </row>
    <row r="137" spans="1:18" x14ac:dyDescent="0.25">
      <c r="A137" s="48"/>
      <c r="B137" s="4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0"/>
      <c r="P137" s="60"/>
      <c r="Q137" s="60"/>
      <c r="R137" s="60"/>
    </row>
    <row r="138" spans="1:18" x14ac:dyDescent="0.25">
      <c r="A138" s="125" t="s">
        <v>30</v>
      </c>
      <c r="B138" s="48"/>
      <c r="C138" s="62">
        <f t="shared" ref="C138:N138" si="13">C126</f>
        <v>0</v>
      </c>
      <c r="D138" s="62">
        <f t="shared" si="13"/>
        <v>0</v>
      </c>
      <c r="E138" s="62">
        <f t="shared" si="13"/>
        <v>0</v>
      </c>
      <c r="F138" s="62">
        <f t="shared" si="13"/>
        <v>0</v>
      </c>
      <c r="G138" s="62">
        <f t="shared" si="13"/>
        <v>0</v>
      </c>
      <c r="H138" s="62">
        <f t="shared" si="13"/>
        <v>159.78</v>
      </c>
      <c r="I138" s="62">
        <f t="shared" si="13"/>
        <v>0</v>
      </c>
      <c r="J138" s="62">
        <f t="shared" si="13"/>
        <v>2.94</v>
      </c>
      <c r="K138" s="62">
        <f t="shared" si="13"/>
        <v>43.67</v>
      </c>
      <c r="L138" s="62">
        <f t="shared" si="13"/>
        <v>54.36</v>
      </c>
      <c r="M138" s="62">
        <f t="shared" si="13"/>
        <v>605.95999999999992</v>
      </c>
      <c r="N138" s="62">
        <f t="shared" si="13"/>
        <v>29.290000000000003</v>
      </c>
      <c r="O138" s="60"/>
      <c r="P138" s="60"/>
      <c r="Q138" s="60"/>
      <c r="R138" s="60"/>
    </row>
    <row r="139" spans="1:18" x14ac:dyDescent="0.25">
      <c r="A139" s="48"/>
      <c r="B139" s="4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0"/>
      <c r="P139" s="60"/>
      <c r="Q139" s="60"/>
      <c r="R139" s="60"/>
    </row>
    <row r="140" spans="1:18" ht="16.5" thickBot="1" x14ac:dyDescent="0.3">
      <c r="A140" s="48" t="s">
        <v>31</v>
      </c>
      <c r="B140" s="48"/>
      <c r="C140" s="63">
        <f>C136-C138</f>
        <v>0</v>
      </c>
      <c r="D140" s="63">
        <f t="shared" ref="D140:M140" si="14">D136-D138</f>
        <v>0</v>
      </c>
      <c r="E140" s="63">
        <f t="shared" si="14"/>
        <v>0</v>
      </c>
      <c r="F140" s="63">
        <f t="shared" si="14"/>
        <v>0</v>
      </c>
      <c r="G140" s="63">
        <f t="shared" si="14"/>
        <v>10</v>
      </c>
      <c r="H140" s="63">
        <f t="shared" si="14"/>
        <v>-81.53</v>
      </c>
      <c r="I140" s="63">
        <f t="shared" si="14"/>
        <v>0</v>
      </c>
      <c r="J140" s="63">
        <f t="shared" si="14"/>
        <v>87.06</v>
      </c>
      <c r="K140" s="63">
        <f t="shared" si="14"/>
        <v>505.08</v>
      </c>
      <c r="L140" s="63">
        <f t="shared" si="14"/>
        <v>1186.6400000000001</v>
      </c>
      <c r="M140" s="63">
        <f t="shared" si="14"/>
        <v>-441.95999999999992</v>
      </c>
      <c r="N140" s="63">
        <f t="shared" ref="N140" si="15">N136-N138</f>
        <v>89.66</v>
      </c>
      <c r="O140" s="60"/>
      <c r="P140" s="60"/>
      <c r="Q140" s="60"/>
      <c r="R140" s="60"/>
    </row>
    <row r="141" spans="1:18" ht="17.25" thickTop="1" thickBot="1" x14ac:dyDescent="0.3">
      <c r="A141" s="48"/>
      <c r="B141" s="48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</row>
    <row r="142" spans="1:18" ht="17.25" thickTop="1" thickBot="1" x14ac:dyDescent="0.3">
      <c r="A142" s="48" t="s">
        <v>17</v>
      </c>
      <c r="B142" s="48"/>
      <c r="C142" s="65">
        <f t="shared" ref="C142:N142" si="16">C134+C140</f>
        <v>318.83999999999997</v>
      </c>
      <c r="D142" s="65">
        <f t="shared" si="16"/>
        <v>318.83999999999997</v>
      </c>
      <c r="E142" s="65">
        <f t="shared" si="16"/>
        <v>318.83999999999997</v>
      </c>
      <c r="F142" s="65">
        <f t="shared" si="16"/>
        <v>318.83999999999997</v>
      </c>
      <c r="G142" s="65">
        <f t="shared" si="16"/>
        <v>328.84</v>
      </c>
      <c r="H142" s="65">
        <f t="shared" si="16"/>
        <v>247.30999999999997</v>
      </c>
      <c r="I142" s="65">
        <f t="shared" si="16"/>
        <v>247.31</v>
      </c>
      <c r="J142" s="65">
        <f t="shared" si="16"/>
        <v>334.37</v>
      </c>
      <c r="K142" s="65">
        <f t="shared" si="16"/>
        <v>839.45</v>
      </c>
      <c r="L142" s="65">
        <f t="shared" si="16"/>
        <v>2026.0900000000001</v>
      </c>
      <c r="M142" s="65">
        <f t="shared" si="16"/>
        <v>1584.13</v>
      </c>
      <c r="N142" s="65">
        <f t="shared" si="16"/>
        <v>1673.7900000000002</v>
      </c>
      <c r="O142" s="60"/>
      <c r="P142" s="60"/>
      <c r="Q142" s="60"/>
      <c r="R142" s="60"/>
    </row>
    <row r="143" spans="1:18" ht="16.5" thickTop="1" x14ac:dyDescent="0.25">
      <c r="A143" s="48"/>
      <c r="B143" s="48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</row>
    <row r="144" spans="1:18" x14ac:dyDescent="0.25">
      <c r="A144" s="48" t="s">
        <v>214</v>
      </c>
      <c r="B144" s="48"/>
      <c r="C144" s="60">
        <v>318.83999999999997</v>
      </c>
      <c r="D144" s="60">
        <v>318.83999999999997</v>
      </c>
      <c r="E144" s="60">
        <v>318.83999999999997</v>
      </c>
      <c r="F144" s="60">
        <v>318.83999999999997</v>
      </c>
      <c r="G144" s="60">
        <v>328.84</v>
      </c>
      <c r="H144" s="60">
        <v>247.31</v>
      </c>
      <c r="I144" s="60">
        <v>247.31</v>
      </c>
      <c r="J144" s="60">
        <v>334.37</v>
      </c>
      <c r="K144" s="60">
        <v>839.45</v>
      </c>
      <c r="L144" s="60">
        <v>2026.09</v>
      </c>
      <c r="M144" s="60">
        <v>1584.13</v>
      </c>
      <c r="N144" s="60">
        <v>1673.79</v>
      </c>
      <c r="O144" s="60"/>
      <c r="P144" s="60"/>
      <c r="Q144" s="60"/>
      <c r="R144" s="60"/>
    </row>
    <row r="145" spans="1:18" x14ac:dyDescent="0.25">
      <c r="A145" s="48"/>
      <c r="B145" s="48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</row>
    <row r="146" spans="1:18" ht="16.5" thickBot="1" x14ac:dyDescent="0.3">
      <c r="A146" s="48" t="s">
        <v>21</v>
      </c>
      <c r="B146" s="48"/>
      <c r="C146" s="116">
        <f>+C142-C144</f>
        <v>0</v>
      </c>
      <c r="D146" s="116">
        <f t="shared" ref="D146:N146" si="17">+D142-D144</f>
        <v>0</v>
      </c>
      <c r="E146" s="116">
        <f t="shared" si="17"/>
        <v>0</v>
      </c>
      <c r="F146" s="116">
        <f t="shared" si="17"/>
        <v>0</v>
      </c>
      <c r="G146" s="116">
        <f t="shared" si="17"/>
        <v>0</v>
      </c>
      <c r="H146" s="116">
        <f t="shared" si="17"/>
        <v>0</v>
      </c>
      <c r="I146" s="116">
        <f t="shared" si="17"/>
        <v>0</v>
      </c>
      <c r="J146" s="116">
        <f t="shared" si="17"/>
        <v>0</v>
      </c>
      <c r="K146" s="116">
        <f t="shared" si="17"/>
        <v>0</v>
      </c>
      <c r="L146" s="116">
        <f t="shared" si="17"/>
        <v>0</v>
      </c>
      <c r="M146" s="116">
        <f t="shared" si="17"/>
        <v>0</v>
      </c>
      <c r="N146" s="116">
        <f t="shared" si="17"/>
        <v>0</v>
      </c>
      <c r="O146" s="60"/>
      <c r="P146" s="60"/>
      <c r="Q146" s="60"/>
      <c r="R146" s="60"/>
    </row>
    <row r="147" spans="1:18" ht="16.5" thickTop="1" x14ac:dyDescent="0.25">
      <c r="A147" s="48"/>
      <c r="B147" s="48"/>
      <c r="C147" s="60"/>
      <c r="D147" s="60"/>
      <c r="E147" s="61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</row>
    <row r="148" spans="1:18" x14ac:dyDescent="0.25">
      <c r="A148" s="48"/>
      <c r="B148" s="48"/>
      <c r="C148" s="48"/>
      <c r="D148" s="48"/>
      <c r="F148" s="48"/>
      <c r="G148" s="48"/>
      <c r="H148" s="60"/>
      <c r="I148" s="48"/>
      <c r="J148" s="48"/>
      <c r="K148" s="48"/>
      <c r="L148" s="48"/>
      <c r="M148" s="48"/>
      <c r="N148" s="48"/>
      <c r="O148" s="48"/>
      <c r="P148" s="48"/>
      <c r="Q148" s="48"/>
      <c r="R148" s="48"/>
    </row>
    <row r="149" spans="1:18" x14ac:dyDescent="0.25">
      <c r="A149" s="48" t="s">
        <v>38</v>
      </c>
      <c r="B149" s="60"/>
      <c r="C149" s="48"/>
      <c r="D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</row>
    <row r="150" spans="1:18" x14ac:dyDescent="0.25">
      <c r="A150" s="48"/>
      <c r="B150" s="48"/>
      <c r="C150" s="48"/>
      <c r="D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</row>
    <row r="151" spans="1:18" x14ac:dyDescent="0.25">
      <c r="A151" s="183"/>
      <c r="B151" s="183"/>
      <c r="C151" s="183"/>
      <c r="D151" s="183"/>
      <c r="E151" s="185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48"/>
      <c r="Q151" s="48"/>
      <c r="R151" s="48"/>
    </row>
    <row r="152" spans="1:18" x14ac:dyDescent="0.25">
      <c r="A152" s="48"/>
      <c r="B152" s="48"/>
      <c r="C152" s="48"/>
      <c r="D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</row>
    <row r="153" spans="1:18" ht="35.25" x14ac:dyDescent="0.5">
      <c r="A153" s="266" t="s">
        <v>219</v>
      </c>
      <c r="B153" s="266"/>
      <c r="C153" s="266"/>
      <c r="D153" s="266"/>
      <c r="E153" s="266"/>
      <c r="F153" s="266"/>
      <c r="G153" s="266"/>
      <c r="H153" s="266"/>
      <c r="I153" s="266"/>
      <c r="J153" s="266"/>
      <c r="K153" s="266"/>
      <c r="L153" s="266"/>
      <c r="M153" s="266"/>
      <c r="N153" s="266"/>
      <c r="O153" s="266"/>
      <c r="P153" s="88"/>
      <c r="Q153" s="88"/>
      <c r="R153" s="88"/>
    </row>
    <row r="154" spans="1:18" ht="35.25" x14ac:dyDescent="0.5">
      <c r="A154" s="144"/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88"/>
      <c r="Q154" s="88"/>
      <c r="R154" s="88"/>
    </row>
    <row r="155" spans="1:18" ht="18" x14ac:dyDescent="0.25">
      <c r="A155" s="190" t="s">
        <v>12</v>
      </c>
      <c r="B155" s="191"/>
      <c r="C155" s="191"/>
      <c r="D155" s="191"/>
      <c r="E155" s="192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</row>
    <row r="156" spans="1:18" ht="18" x14ac:dyDescent="0.25">
      <c r="A156" s="193">
        <v>1000</v>
      </c>
      <c r="B156" s="194" t="s">
        <v>39</v>
      </c>
      <c r="C156" s="195">
        <f>O8+O84</f>
        <v>1820</v>
      </c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6"/>
      <c r="P156" s="191"/>
      <c r="Q156" s="191"/>
      <c r="R156" s="191"/>
    </row>
    <row r="157" spans="1:18" ht="18" x14ac:dyDescent="0.25">
      <c r="A157" s="193">
        <v>1010</v>
      </c>
      <c r="B157" s="194" t="s">
        <v>41</v>
      </c>
      <c r="C157" s="195">
        <f>+O10+O86</f>
        <v>155.80000000000001</v>
      </c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6"/>
      <c r="P157" s="191"/>
      <c r="Q157" s="191"/>
      <c r="R157" s="191"/>
    </row>
    <row r="158" spans="1:18" ht="18" x14ac:dyDescent="0.25">
      <c r="A158" s="193">
        <v>1020</v>
      </c>
      <c r="B158" s="194" t="s">
        <v>40</v>
      </c>
      <c r="C158" s="195">
        <f>+O12+O88</f>
        <v>1465.45</v>
      </c>
      <c r="D158" s="196"/>
      <c r="E158" s="197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1"/>
      <c r="Q158" s="191"/>
      <c r="R158" s="191"/>
    </row>
    <row r="159" spans="1:18" ht="18" x14ac:dyDescent="0.25">
      <c r="A159" s="193">
        <v>1025</v>
      </c>
      <c r="B159" s="194" t="s">
        <v>55</v>
      </c>
      <c r="C159" s="195">
        <f>+O14+O90</f>
        <v>20</v>
      </c>
      <c r="D159" s="196"/>
      <c r="E159" s="197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1"/>
      <c r="Q159" s="191"/>
      <c r="R159" s="191"/>
    </row>
    <row r="160" spans="1:18" ht="18" x14ac:dyDescent="0.25">
      <c r="A160" s="193">
        <v>1030</v>
      </c>
      <c r="B160" s="194" t="s">
        <v>14</v>
      </c>
      <c r="C160" s="195">
        <f>+O16+O92</f>
        <v>0</v>
      </c>
      <c r="D160" s="196"/>
      <c r="E160" s="197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1"/>
      <c r="Q160" s="191"/>
      <c r="R160" s="191"/>
    </row>
    <row r="161" spans="1:18" s="48" customFormat="1" ht="18" x14ac:dyDescent="0.25">
      <c r="A161" s="193">
        <v>1035</v>
      </c>
      <c r="B161" s="194" t="s">
        <v>119</v>
      </c>
      <c r="C161" s="195">
        <f>+O18+O94</f>
        <v>925</v>
      </c>
      <c r="D161" s="196"/>
      <c r="E161" s="197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1"/>
      <c r="Q161" s="191"/>
      <c r="R161" s="191"/>
    </row>
    <row r="162" spans="1:18" ht="18" x14ac:dyDescent="0.25">
      <c r="A162" s="193">
        <v>1040</v>
      </c>
      <c r="B162" s="194" t="s">
        <v>46</v>
      </c>
      <c r="C162" s="195">
        <f>+O20+O96</f>
        <v>585.29999999999995</v>
      </c>
      <c r="D162" s="196"/>
      <c r="E162" s="197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1"/>
      <c r="Q162" s="191"/>
      <c r="R162" s="191"/>
    </row>
    <row r="163" spans="1:18" ht="18" x14ac:dyDescent="0.25">
      <c r="A163" s="193">
        <v>1050</v>
      </c>
      <c r="B163" s="194" t="s">
        <v>42</v>
      </c>
      <c r="C163" s="195">
        <f>+O22+O98</f>
        <v>260</v>
      </c>
      <c r="D163" s="196"/>
      <c r="E163" s="197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1"/>
      <c r="Q163" s="191"/>
      <c r="R163" s="191"/>
    </row>
    <row r="164" spans="1:18" ht="18" x14ac:dyDescent="0.25">
      <c r="A164" s="198"/>
      <c r="B164" s="194"/>
      <c r="C164" s="199"/>
      <c r="D164" s="199">
        <f>SUM(C156:C163)</f>
        <v>5231.55</v>
      </c>
      <c r="E164" s="200" t="s">
        <v>215</v>
      </c>
      <c r="F164" s="197">
        <f>+O26+O102</f>
        <v>5231.5499999999993</v>
      </c>
      <c r="G164" s="196"/>
      <c r="H164" s="196"/>
      <c r="I164" s="196"/>
      <c r="J164" s="196"/>
      <c r="K164" s="196"/>
      <c r="L164" s="196"/>
      <c r="M164" s="196"/>
      <c r="N164" s="196"/>
      <c r="O164" s="196"/>
      <c r="P164" s="191"/>
      <c r="Q164" s="191"/>
      <c r="R164" s="191"/>
    </row>
    <row r="165" spans="1:18" ht="18" x14ac:dyDescent="0.25">
      <c r="A165" s="201" t="s">
        <v>15</v>
      </c>
      <c r="B165" s="202"/>
      <c r="C165" s="196"/>
      <c r="D165" s="203"/>
      <c r="E165" s="197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1"/>
      <c r="Q165" s="191"/>
      <c r="R165" s="191"/>
    </row>
    <row r="166" spans="1:18" ht="18" x14ac:dyDescent="0.25">
      <c r="A166" s="193">
        <v>2000</v>
      </c>
      <c r="B166" s="194" t="s">
        <v>53</v>
      </c>
      <c r="C166" s="195">
        <f>+O33+O108</f>
        <v>867.83</v>
      </c>
      <c r="D166" s="203"/>
      <c r="E166" s="197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1"/>
      <c r="Q166" s="191"/>
      <c r="R166" s="191"/>
    </row>
    <row r="167" spans="1:18" ht="18" x14ac:dyDescent="0.25">
      <c r="A167" s="193">
        <v>2010</v>
      </c>
      <c r="B167" s="194" t="s">
        <v>9</v>
      </c>
      <c r="C167" s="195">
        <f>O35+O110</f>
        <v>1478</v>
      </c>
      <c r="D167" s="203"/>
      <c r="E167" s="197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1"/>
      <c r="Q167" s="191"/>
      <c r="R167" s="191"/>
    </row>
    <row r="168" spans="1:18" ht="18" x14ac:dyDescent="0.25">
      <c r="A168" s="193">
        <v>2020</v>
      </c>
      <c r="B168" s="194" t="s">
        <v>10</v>
      </c>
      <c r="C168" s="195">
        <f>O37+O112</f>
        <v>239.15</v>
      </c>
      <c r="D168" s="203"/>
      <c r="E168" s="197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1"/>
      <c r="Q168" s="191"/>
      <c r="R168" s="191"/>
    </row>
    <row r="169" spans="1:18" ht="18" x14ac:dyDescent="0.25">
      <c r="A169" s="193">
        <v>2030</v>
      </c>
      <c r="B169" s="194" t="s">
        <v>32</v>
      </c>
      <c r="C169" s="195">
        <f>O39+O114</f>
        <v>153.22</v>
      </c>
      <c r="D169" s="203"/>
      <c r="E169" s="197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1"/>
      <c r="Q169" s="191"/>
      <c r="R169" s="191"/>
    </row>
    <row r="170" spans="1:18" ht="18" x14ac:dyDescent="0.25">
      <c r="A170" s="193">
        <v>2040</v>
      </c>
      <c r="B170" s="194" t="s">
        <v>48</v>
      </c>
      <c r="C170" s="195">
        <f>O41+O116</f>
        <v>1293.6999999999998</v>
      </c>
      <c r="D170" s="203"/>
      <c r="E170" s="197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1"/>
      <c r="Q170" s="191"/>
      <c r="R170" s="191"/>
    </row>
    <row r="171" spans="1:18" ht="18" x14ac:dyDescent="0.25">
      <c r="A171" s="193">
        <v>2050</v>
      </c>
      <c r="B171" s="194" t="s">
        <v>13</v>
      </c>
      <c r="C171" s="195">
        <f>O43+O118</f>
        <v>15.48</v>
      </c>
      <c r="D171" s="203"/>
      <c r="E171" s="197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1"/>
      <c r="Q171" s="191"/>
      <c r="R171" s="191"/>
    </row>
    <row r="172" spans="1:18" ht="18" x14ac:dyDescent="0.25">
      <c r="A172" s="204">
        <v>2060</v>
      </c>
      <c r="B172" s="205" t="s">
        <v>5</v>
      </c>
      <c r="C172" s="195">
        <f>+O45+O120</f>
        <v>1616.07</v>
      </c>
      <c r="D172" s="203"/>
      <c r="E172" s="197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1"/>
      <c r="Q172" s="191"/>
      <c r="R172" s="191"/>
    </row>
    <row r="173" spans="1:18" ht="18" x14ac:dyDescent="0.25">
      <c r="A173" s="204">
        <v>2070</v>
      </c>
      <c r="B173" s="205" t="s">
        <v>212</v>
      </c>
      <c r="C173" s="195">
        <f>O47+O122</f>
        <v>76.55</v>
      </c>
      <c r="D173" s="203"/>
      <c r="E173" s="197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1"/>
      <c r="Q173" s="191"/>
      <c r="R173" s="191"/>
    </row>
    <row r="174" spans="1:18" ht="18" x14ac:dyDescent="0.25">
      <c r="A174" s="191"/>
      <c r="B174" s="191"/>
      <c r="C174" s="199"/>
      <c r="D174" s="199">
        <f>SUM(C166:C173)</f>
        <v>5740</v>
      </c>
      <c r="E174" s="200" t="s">
        <v>215</v>
      </c>
      <c r="F174" s="197">
        <f>+O49+O126</f>
        <v>5740</v>
      </c>
      <c r="G174" s="196"/>
      <c r="H174" s="196"/>
      <c r="I174" s="196"/>
      <c r="J174" s="196"/>
      <c r="K174" s="196"/>
      <c r="L174" s="196"/>
      <c r="M174" s="196"/>
      <c r="N174" s="196"/>
      <c r="O174" s="196"/>
      <c r="P174" s="191"/>
      <c r="Q174" s="191"/>
      <c r="R174" s="191"/>
    </row>
    <row r="175" spans="1:18" ht="16.5" thickBot="1" x14ac:dyDescent="0.3">
      <c r="A175" s="48"/>
      <c r="B175" s="48"/>
      <c r="C175" s="206"/>
      <c r="D175" s="206"/>
      <c r="E175" s="207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48"/>
      <c r="Q175" s="48"/>
      <c r="R175" s="48"/>
    </row>
    <row r="176" spans="1:18" ht="18.75" thickBot="1" x14ac:dyDescent="0.3">
      <c r="A176" s="191" t="s">
        <v>216</v>
      </c>
      <c r="B176" s="191"/>
      <c r="C176" s="191"/>
      <c r="D176" s="208">
        <f>D164-D174</f>
        <v>-508.44999999999982</v>
      </c>
      <c r="E176" s="192"/>
      <c r="F176" s="191"/>
      <c r="G176" s="191"/>
      <c r="H176" s="191"/>
      <c r="I176" s="191"/>
      <c r="J176" s="191"/>
      <c r="K176" s="191"/>
      <c r="L176" s="191"/>
      <c r="M176" s="191"/>
      <c r="N176" s="191"/>
      <c r="O176" s="191"/>
      <c r="P176" s="191"/>
      <c r="Q176" s="191"/>
      <c r="R176" s="191"/>
    </row>
    <row r="177" spans="1:18" x14ac:dyDescent="0.25">
      <c r="A177" s="48"/>
      <c r="B177" s="48"/>
      <c r="C177" s="206"/>
      <c r="D177" s="206"/>
      <c r="E177" s="207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48"/>
      <c r="Q177" s="48"/>
      <c r="R177" s="48"/>
    </row>
    <row r="178" spans="1:18" x14ac:dyDescent="0.25">
      <c r="A178" s="48"/>
      <c r="B178" s="48"/>
      <c r="C178" s="206"/>
      <c r="D178" s="206"/>
      <c r="E178" s="207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48"/>
      <c r="Q178" s="48"/>
      <c r="R178" s="48"/>
    </row>
    <row r="179" spans="1:18" x14ac:dyDescent="0.25">
      <c r="A179" s="183"/>
      <c r="B179" s="183"/>
      <c r="C179" s="209"/>
      <c r="D179" s="209"/>
      <c r="E179" s="210"/>
      <c r="F179" s="209"/>
      <c r="G179" s="209"/>
      <c r="H179" s="209"/>
      <c r="I179" s="209"/>
      <c r="J179" s="209"/>
      <c r="K179" s="209"/>
      <c r="L179" s="209"/>
      <c r="M179" s="209"/>
      <c r="N179" s="209"/>
      <c r="O179" s="209"/>
      <c r="P179" s="48"/>
      <c r="Q179" s="48"/>
      <c r="R179" s="48"/>
    </row>
    <row r="180" spans="1:18" x14ac:dyDescent="0.25">
      <c r="A180" s="48"/>
      <c r="B180" s="48"/>
      <c r="C180" s="206"/>
      <c r="D180" s="206"/>
      <c r="E180" s="207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48"/>
      <c r="Q180" s="48"/>
      <c r="R180" s="48"/>
    </row>
  </sheetData>
  <mergeCells count="5">
    <mergeCell ref="A2:O2"/>
    <mergeCell ref="A52:O52"/>
    <mergeCell ref="A79:O79"/>
    <mergeCell ref="A129:O129"/>
    <mergeCell ref="A153:O153"/>
  </mergeCells>
  <phoneticPr fontId="3" type="noConversion"/>
  <pageMargins left="0.25" right="0.25" top="0.75" bottom="0.75" header="0.3" footer="0.3"/>
  <pageSetup paperSize="9" scale="52" fitToHeight="0" orientation="landscape" r:id="rId1"/>
  <headerFooter alignWithMargins="0"/>
  <rowBreaks count="1" manualBreakCount="1">
    <brk id="50" max="16383" man="1"/>
  </rowBreaks>
  <ignoredErrors>
    <ignoredError sqref="C48:O48 O44 O39 O33:O37 O49" emptyCellReferenc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1"/>
  <sheetViews>
    <sheetView topLeftCell="B1" workbookViewId="0">
      <pane ySplit="2" topLeftCell="A6" activePane="bottomLeft" state="frozen"/>
      <selection pane="bottomLeft" activeCell="E16" sqref="E16"/>
    </sheetView>
  </sheetViews>
  <sheetFormatPr defaultRowHeight="12.75" x14ac:dyDescent="0.2"/>
  <cols>
    <col min="1" max="1" width="8.7109375" style="5" hidden="1" customWidth="1"/>
    <col min="2" max="2" width="10.140625" style="59" bestFit="1" customWidth="1"/>
    <col min="3" max="3" width="8.7109375" style="5" customWidth="1"/>
    <col min="4" max="4" width="15.7109375" style="9" customWidth="1"/>
    <col min="5" max="5" width="8.7109375" style="32" bestFit="1" customWidth="1"/>
    <col min="6" max="6" width="29.28515625" style="9" bestFit="1" customWidth="1"/>
    <col min="7" max="7" width="25.7109375" style="9" customWidth="1"/>
    <col min="8" max="8" width="9" style="5" customWidth="1"/>
    <col min="9" max="9" width="7" style="5" bestFit="1" customWidth="1"/>
    <col min="10" max="10" width="10.140625" style="5" bestFit="1" customWidth="1"/>
    <col min="11" max="16384" width="9.140625" style="5"/>
  </cols>
  <sheetData>
    <row r="1" spans="1:11" s="32" customFormat="1" ht="26.25" customHeight="1" x14ac:dyDescent="0.4">
      <c r="A1" s="267" t="s">
        <v>50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s="98" customFormat="1" ht="93.75" customHeight="1" x14ac:dyDescent="0.2">
      <c r="A2" s="91" t="s">
        <v>26</v>
      </c>
      <c r="B2" s="92" t="s">
        <v>35</v>
      </c>
      <c r="C2" s="93" t="s">
        <v>2</v>
      </c>
      <c r="D2" s="94" t="s">
        <v>4</v>
      </c>
      <c r="E2" s="95" t="s">
        <v>7</v>
      </c>
      <c r="F2" s="94" t="s">
        <v>36</v>
      </c>
      <c r="G2" s="94" t="s">
        <v>8</v>
      </c>
      <c r="H2" s="96" t="s">
        <v>27</v>
      </c>
      <c r="I2" s="97" t="s">
        <v>3</v>
      </c>
      <c r="J2" s="92" t="s">
        <v>34</v>
      </c>
    </row>
    <row r="3" spans="1:11" s="110" customFormat="1" ht="15.95" customHeight="1" x14ac:dyDescent="0.2">
      <c r="A3" s="106">
        <v>2010</v>
      </c>
      <c r="B3" s="105">
        <v>43195</v>
      </c>
      <c r="C3" s="73"/>
      <c r="D3" s="66" t="s">
        <v>69</v>
      </c>
      <c r="E3" s="107">
        <v>8.1999999999999993</v>
      </c>
      <c r="F3" s="66" t="s">
        <v>70</v>
      </c>
      <c r="G3" s="66" t="s">
        <v>53</v>
      </c>
      <c r="H3" s="73" t="s">
        <v>62</v>
      </c>
      <c r="I3" s="108" t="str">
        <f t="shared" ref="I3:I25" si="0">TEXT(J3,"mmm-yy")</f>
        <v>Apr-18</v>
      </c>
      <c r="J3" s="109">
        <v>43195</v>
      </c>
    </row>
    <row r="4" spans="1:11" s="110" customFormat="1" ht="15.95" customHeight="1" x14ac:dyDescent="0.2">
      <c r="A4" s="106">
        <v>2010</v>
      </c>
      <c r="B4" s="105">
        <v>43201</v>
      </c>
      <c r="C4" s="73">
        <v>1412</v>
      </c>
      <c r="D4" s="66" t="s">
        <v>69</v>
      </c>
      <c r="E4" s="107">
        <v>135</v>
      </c>
      <c r="F4" s="66" t="s">
        <v>72</v>
      </c>
      <c r="G4" s="66"/>
      <c r="H4" s="73" t="s">
        <v>62</v>
      </c>
      <c r="I4" s="108" t="str">
        <f t="shared" si="0"/>
        <v>Apr-18</v>
      </c>
      <c r="J4" s="109">
        <v>43201</v>
      </c>
    </row>
    <row r="5" spans="1:11" s="110" customFormat="1" ht="15.95" customHeight="1" x14ac:dyDescent="0.2">
      <c r="A5" s="106">
        <v>2010</v>
      </c>
      <c r="B5" s="105">
        <v>43214</v>
      </c>
      <c r="C5" s="73"/>
      <c r="D5" s="66" t="s">
        <v>79</v>
      </c>
      <c r="E5" s="131">
        <v>84.98</v>
      </c>
      <c r="F5" s="66" t="s">
        <v>80</v>
      </c>
      <c r="G5" s="66" t="s">
        <v>81</v>
      </c>
      <c r="H5" s="73" t="s">
        <v>62</v>
      </c>
      <c r="I5" s="108" t="str">
        <f t="shared" si="0"/>
        <v>Apr-18</v>
      </c>
      <c r="J5" s="109">
        <v>43214</v>
      </c>
    </row>
    <row r="6" spans="1:11" s="110" customFormat="1" ht="15.95" customHeight="1" x14ac:dyDescent="0.2">
      <c r="A6" s="106">
        <v>2010</v>
      </c>
      <c r="B6" s="105">
        <v>43221</v>
      </c>
      <c r="C6" s="73"/>
      <c r="D6" s="135" t="s">
        <v>69</v>
      </c>
      <c r="E6" s="107">
        <v>47.32</v>
      </c>
      <c r="F6" s="130" t="s">
        <v>70</v>
      </c>
      <c r="G6" s="66" t="s">
        <v>53</v>
      </c>
      <c r="H6" s="73" t="s">
        <v>62</v>
      </c>
      <c r="I6" s="108" t="str">
        <f t="shared" si="0"/>
        <v>May-18</v>
      </c>
      <c r="J6" s="109">
        <v>43221</v>
      </c>
    </row>
    <row r="7" spans="1:11" s="110" customFormat="1" ht="15.95" customHeight="1" x14ac:dyDescent="0.2">
      <c r="A7" s="106">
        <v>2010</v>
      </c>
      <c r="B7" s="105">
        <v>43221</v>
      </c>
      <c r="C7" s="73"/>
      <c r="D7" s="66" t="s">
        <v>69</v>
      </c>
      <c r="E7" s="128">
        <v>12.68</v>
      </c>
      <c r="F7" s="66" t="s">
        <v>70</v>
      </c>
      <c r="G7" s="66" t="s">
        <v>53</v>
      </c>
      <c r="H7" s="73" t="s">
        <v>62</v>
      </c>
      <c r="I7" s="108" t="str">
        <f t="shared" si="0"/>
        <v>May-18</v>
      </c>
      <c r="J7" s="109">
        <v>43221</v>
      </c>
    </row>
    <row r="8" spans="1:11" s="110" customFormat="1" ht="15.95" customHeight="1" x14ac:dyDescent="0.2">
      <c r="A8" s="106">
        <v>2010</v>
      </c>
      <c r="B8" s="105">
        <v>43223</v>
      </c>
      <c r="C8" s="73"/>
      <c r="D8" s="66" t="s">
        <v>69</v>
      </c>
      <c r="E8" s="107">
        <v>1.99</v>
      </c>
      <c r="F8" s="66" t="s">
        <v>70</v>
      </c>
      <c r="G8" s="66" t="s">
        <v>53</v>
      </c>
      <c r="H8" s="73" t="s">
        <v>62</v>
      </c>
      <c r="I8" s="108" t="str">
        <f t="shared" si="0"/>
        <v>May-18</v>
      </c>
      <c r="J8" s="109">
        <v>43223</v>
      </c>
    </row>
    <row r="9" spans="1:11" s="110" customFormat="1" ht="15.95" customHeight="1" x14ac:dyDescent="0.2">
      <c r="A9" s="106">
        <v>2010</v>
      </c>
      <c r="B9" s="105">
        <v>43258</v>
      </c>
      <c r="C9" s="73"/>
      <c r="D9" s="66" t="s">
        <v>69</v>
      </c>
      <c r="E9" s="107">
        <v>19.899999999999999</v>
      </c>
      <c r="F9" s="66" t="s">
        <v>99</v>
      </c>
      <c r="G9" s="66" t="s">
        <v>100</v>
      </c>
      <c r="H9" s="73" t="s">
        <v>62</v>
      </c>
      <c r="I9" s="108" t="str">
        <f t="shared" si="0"/>
        <v>Jun-18</v>
      </c>
      <c r="J9" s="109">
        <v>43258</v>
      </c>
    </row>
    <row r="10" spans="1:11" s="110" customFormat="1" ht="15.95" customHeight="1" x14ac:dyDescent="0.2">
      <c r="A10" s="106">
        <v>2010</v>
      </c>
      <c r="B10" s="105">
        <v>43361</v>
      </c>
      <c r="C10" s="73"/>
      <c r="D10" s="66" t="s">
        <v>69</v>
      </c>
      <c r="E10" s="107">
        <v>515.92999999999995</v>
      </c>
      <c r="F10" s="66" t="s">
        <v>115</v>
      </c>
      <c r="G10" s="66" t="s">
        <v>114</v>
      </c>
      <c r="H10" s="73" t="s">
        <v>62</v>
      </c>
      <c r="I10" s="108" t="str">
        <f t="shared" si="0"/>
        <v>Sep-18</v>
      </c>
      <c r="J10" s="109">
        <v>43361</v>
      </c>
    </row>
    <row r="11" spans="1:11" s="32" customFormat="1" ht="15.95" customHeight="1" x14ac:dyDescent="0.2">
      <c r="A11" s="75">
        <v>2010</v>
      </c>
      <c r="B11" s="105">
        <v>43379</v>
      </c>
      <c r="C11" s="73"/>
      <c r="D11" s="66" t="s">
        <v>69</v>
      </c>
      <c r="E11" s="107">
        <v>11.72</v>
      </c>
      <c r="F11" s="66" t="s">
        <v>70</v>
      </c>
      <c r="G11" s="66" t="s">
        <v>53</v>
      </c>
      <c r="H11" s="73" t="s">
        <v>62</v>
      </c>
      <c r="I11" s="108" t="str">
        <f t="shared" si="0"/>
        <v>Oct-18</v>
      </c>
      <c r="J11" s="109">
        <v>43379</v>
      </c>
    </row>
    <row r="12" spans="1:11" s="32" customFormat="1" ht="15.95" customHeight="1" x14ac:dyDescent="0.2">
      <c r="A12" s="75">
        <v>2010</v>
      </c>
      <c r="B12" s="105">
        <v>43379</v>
      </c>
      <c r="C12" s="73"/>
      <c r="D12" s="66" t="s">
        <v>69</v>
      </c>
      <c r="E12" s="107">
        <v>1.66</v>
      </c>
      <c r="F12" s="66" t="s">
        <v>70</v>
      </c>
      <c r="G12" s="66" t="s">
        <v>53</v>
      </c>
      <c r="H12" s="73" t="s">
        <v>62</v>
      </c>
      <c r="I12" s="108" t="str">
        <f t="shared" si="0"/>
        <v>Oct-18</v>
      </c>
      <c r="J12" s="109">
        <v>43379</v>
      </c>
    </row>
    <row r="13" spans="1:11" s="110" customFormat="1" ht="15.95" customHeight="1" x14ac:dyDescent="0.2">
      <c r="A13" s="106">
        <v>2010</v>
      </c>
      <c r="B13" s="105">
        <v>43398</v>
      </c>
      <c r="C13" s="73"/>
      <c r="D13" s="66" t="s">
        <v>69</v>
      </c>
      <c r="E13" s="107">
        <v>9.56</v>
      </c>
      <c r="F13" s="66" t="s">
        <v>70</v>
      </c>
      <c r="G13" s="66" t="s">
        <v>53</v>
      </c>
      <c r="H13" s="73" t="s">
        <v>62</v>
      </c>
      <c r="I13" s="108" t="str">
        <f t="shared" si="0"/>
        <v>Oct-18</v>
      </c>
      <c r="J13" s="109">
        <v>43398</v>
      </c>
    </row>
    <row r="14" spans="1:11" s="110" customFormat="1" ht="15.95" customHeight="1" x14ac:dyDescent="0.2">
      <c r="A14" s="106">
        <v>2010</v>
      </c>
      <c r="B14" s="105">
        <v>43407</v>
      </c>
      <c r="C14" s="73"/>
      <c r="D14" s="66" t="s">
        <v>69</v>
      </c>
      <c r="E14" s="107">
        <v>7.56</v>
      </c>
      <c r="F14" s="66" t="s">
        <v>70</v>
      </c>
      <c r="G14" s="66" t="s">
        <v>53</v>
      </c>
      <c r="H14" s="73" t="s">
        <v>62</v>
      </c>
      <c r="I14" s="108" t="str">
        <f t="shared" si="0"/>
        <v>Nov-18</v>
      </c>
      <c r="J14" s="109">
        <v>43407</v>
      </c>
    </row>
    <row r="15" spans="1:11" s="110" customFormat="1" ht="15.95" customHeight="1" thickBot="1" x14ac:dyDescent="0.25">
      <c r="A15" s="106">
        <v>2010</v>
      </c>
      <c r="B15" s="105">
        <v>43407</v>
      </c>
      <c r="C15" s="73"/>
      <c r="D15" s="66" t="s">
        <v>69</v>
      </c>
      <c r="E15" s="131">
        <v>11.33</v>
      </c>
      <c r="F15" s="66" t="s">
        <v>70</v>
      </c>
      <c r="G15" s="66" t="s">
        <v>53</v>
      </c>
      <c r="H15" s="73" t="s">
        <v>62</v>
      </c>
      <c r="I15" s="108" t="str">
        <f t="shared" si="0"/>
        <v>Nov-18</v>
      </c>
      <c r="J15" s="109">
        <v>43407</v>
      </c>
    </row>
    <row r="16" spans="1:11" s="32" customFormat="1" ht="15.95" customHeight="1" thickBot="1" x14ac:dyDescent="0.25">
      <c r="A16" s="75">
        <v>2010</v>
      </c>
      <c r="B16" s="76"/>
      <c r="C16" s="77"/>
      <c r="D16" s="136"/>
      <c r="E16" s="240">
        <f>SUM(E3:E15)</f>
        <v>867.82999999999993</v>
      </c>
      <c r="F16" s="137"/>
      <c r="G16" s="78"/>
      <c r="H16" s="77"/>
      <c r="I16" s="54" t="str">
        <f t="shared" si="0"/>
        <v>Jan-00</v>
      </c>
      <c r="J16" s="77"/>
    </row>
    <row r="17" spans="1:10" s="32" customFormat="1" ht="15.95" customHeight="1" x14ac:dyDescent="0.2">
      <c r="A17" s="75">
        <v>2010</v>
      </c>
      <c r="B17" s="76"/>
      <c r="C17" s="77"/>
      <c r="D17" s="78"/>
      <c r="E17" s="133"/>
      <c r="F17" s="78"/>
      <c r="G17" s="78"/>
      <c r="H17" s="77"/>
      <c r="I17" s="54" t="str">
        <f t="shared" si="0"/>
        <v>Jan-00</v>
      </c>
      <c r="J17" s="77"/>
    </row>
    <row r="18" spans="1:10" s="32" customFormat="1" ht="15.95" customHeight="1" x14ac:dyDescent="0.2">
      <c r="A18" s="75">
        <v>2010</v>
      </c>
      <c r="B18" s="76"/>
      <c r="C18" s="77"/>
      <c r="D18" s="78"/>
      <c r="E18" s="55"/>
      <c r="F18" s="78"/>
      <c r="G18" s="78"/>
      <c r="H18" s="77"/>
      <c r="I18" s="54" t="str">
        <f t="shared" si="0"/>
        <v>Jan-00</v>
      </c>
      <c r="J18" s="77"/>
    </row>
    <row r="19" spans="1:10" s="32" customFormat="1" ht="15.95" customHeight="1" x14ac:dyDescent="0.2">
      <c r="A19" s="75">
        <v>2010</v>
      </c>
      <c r="B19" s="76"/>
      <c r="C19" s="77"/>
      <c r="D19" s="78"/>
      <c r="E19" s="55"/>
      <c r="F19" s="78"/>
      <c r="G19" s="78"/>
      <c r="H19" s="77"/>
      <c r="I19" s="54" t="str">
        <f t="shared" si="0"/>
        <v>Jan-00</v>
      </c>
      <c r="J19" s="77"/>
    </row>
    <row r="20" spans="1:10" s="32" customFormat="1" ht="15.95" customHeight="1" x14ac:dyDescent="0.2">
      <c r="A20" s="75">
        <v>2010</v>
      </c>
      <c r="B20" s="76"/>
      <c r="C20" s="77"/>
      <c r="D20" s="78"/>
      <c r="E20" s="55"/>
      <c r="F20" s="78"/>
      <c r="G20" s="78"/>
      <c r="H20" s="77"/>
      <c r="I20" s="54" t="str">
        <f t="shared" si="0"/>
        <v>Jan-00</v>
      </c>
      <c r="J20" s="77"/>
    </row>
    <row r="21" spans="1:10" s="32" customFormat="1" ht="15.95" customHeight="1" x14ac:dyDescent="0.2">
      <c r="A21" s="75">
        <v>2010</v>
      </c>
      <c r="B21" s="76"/>
      <c r="C21" s="77"/>
      <c r="D21" s="78"/>
      <c r="E21" s="55"/>
      <c r="F21" s="78"/>
      <c r="G21" s="78"/>
      <c r="H21" s="77"/>
      <c r="I21" s="54" t="str">
        <f t="shared" si="0"/>
        <v>Jan-00</v>
      </c>
      <c r="J21" s="77"/>
    </row>
    <row r="22" spans="1:10" s="32" customFormat="1" ht="15.95" customHeight="1" x14ac:dyDescent="0.2">
      <c r="A22" s="75">
        <v>2010</v>
      </c>
      <c r="B22" s="76"/>
      <c r="C22" s="77"/>
      <c r="D22" s="78"/>
      <c r="E22" s="55"/>
      <c r="F22" s="78"/>
      <c r="G22" s="78"/>
      <c r="H22" s="77"/>
      <c r="I22" s="54" t="str">
        <f t="shared" si="0"/>
        <v>Jan-00</v>
      </c>
      <c r="J22" s="77"/>
    </row>
    <row r="23" spans="1:10" s="32" customFormat="1" ht="15.95" customHeight="1" x14ac:dyDescent="0.2">
      <c r="A23" s="75">
        <v>2010</v>
      </c>
      <c r="B23" s="76"/>
      <c r="C23" s="77"/>
      <c r="D23" s="78"/>
      <c r="E23" s="55"/>
      <c r="F23" s="78"/>
      <c r="G23" s="78"/>
      <c r="H23" s="77"/>
      <c r="I23" s="54" t="str">
        <f t="shared" si="0"/>
        <v>Jan-00</v>
      </c>
      <c r="J23" s="77"/>
    </row>
    <row r="24" spans="1:10" s="32" customFormat="1" ht="15.95" customHeight="1" x14ac:dyDescent="0.2">
      <c r="A24" s="75">
        <v>2010</v>
      </c>
      <c r="B24" s="76"/>
      <c r="C24" s="77"/>
      <c r="D24" s="78"/>
      <c r="E24" s="55"/>
      <c r="F24" s="78"/>
      <c r="G24" s="78"/>
      <c r="H24" s="77"/>
      <c r="I24" s="54" t="str">
        <f t="shared" si="0"/>
        <v>Jan-00</v>
      </c>
      <c r="J24" s="77"/>
    </row>
    <row r="25" spans="1:10" s="32" customFormat="1" ht="15.95" customHeight="1" x14ac:dyDescent="0.2">
      <c r="A25" s="75">
        <v>2010</v>
      </c>
      <c r="B25" s="76"/>
      <c r="C25" s="77"/>
      <c r="D25" s="78"/>
      <c r="E25" s="55"/>
      <c r="F25" s="78"/>
      <c r="G25" s="78"/>
      <c r="H25" s="77"/>
      <c r="I25" s="54" t="str">
        <f t="shared" si="0"/>
        <v>Jan-00</v>
      </c>
      <c r="J25" s="77"/>
    </row>
    <row r="26" spans="1:10" s="32" customFormat="1" x14ac:dyDescent="0.2">
      <c r="B26" s="81"/>
      <c r="D26" s="82"/>
      <c r="F26" s="82"/>
      <c r="G26" s="82"/>
    </row>
    <row r="27" spans="1:10" s="32" customFormat="1" x14ac:dyDescent="0.2">
      <c r="B27" s="81"/>
      <c r="D27" s="82"/>
      <c r="F27" s="82"/>
      <c r="G27" s="82"/>
    </row>
    <row r="28" spans="1:10" s="32" customFormat="1" x14ac:dyDescent="0.2">
      <c r="B28" s="81"/>
      <c r="D28" s="82"/>
      <c r="F28" s="82"/>
      <c r="G28" s="82"/>
    </row>
    <row r="29" spans="1:10" s="32" customFormat="1" x14ac:dyDescent="0.2">
      <c r="B29" s="81"/>
      <c r="D29" s="82"/>
      <c r="F29" s="82"/>
      <c r="G29" s="82"/>
    </row>
    <row r="30" spans="1:10" s="32" customFormat="1" x14ac:dyDescent="0.2">
      <c r="B30" s="81"/>
      <c r="D30" s="82"/>
      <c r="F30" s="82"/>
      <c r="G30" s="82"/>
    </row>
    <row r="31" spans="1:10" s="32" customFormat="1" x14ac:dyDescent="0.2">
      <c r="B31" s="81"/>
      <c r="D31" s="82"/>
      <c r="F31" s="82"/>
      <c r="G31" s="82"/>
    </row>
  </sheetData>
  <mergeCells count="1">
    <mergeCell ref="A1:K1"/>
  </mergeCells>
  <phoneticPr fontId="0" type="noConversion"/>
  <printOptions horizontalCentered="1"/>
  <pageMargins left="0.25" right="0.25" top="1.18" bottom="1" header="0.5" footer="0.5"/>
  <pageSetup scale="75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31"/>
  <sheetViews>
    <sheetView topLeftCell="B1" workbookViewId="0">
      <selection activeCell="E12" sqref="E12"/>
    </sheetView>
  </sheetViews>
  <sheetFormatPr defaultRowHeight="12.75" x14ac:dyDescent="0.2"/>
  <cols>
    <col min="1" max="1" width="8.7109375" style="49" hidden="1" customWidth="1"/>
    <col min="2" max="2" width="10.140625" style="59" bestFit="1" customWidth="1"/>
    <col min="3" max="3" width="8.7109375" style="49" customWidth="1"/>
    <col min="4" max="4" width="15.7109375" style="9" customWidth="1"/>
    <col min="5" max="5" width="10.28515625" style="32" bestFit="1" customWidth="1"/>
    <col min="6" max="6" width="29.28515625" style="9" bestFit="1" customWidth="1"/>
    <col min="7" max="7" width="25.7109375" style="9" customWidth="1"/>
    <col min="8" max="8" width="9" style="49" customWidth="1"/>
    <col min="9" max="9" width="7" style="49" bestFit="1" customWidth="1"/>
    <col min="10" max="10" width="10.140625" style="49" bestFit="1" customWidth="1"/>
    <col min="11" max="16384" width="9.140625" style="49"/>
  </cols>
  <sheetData>
    <row r="1" spans="1:11" s="32" customFormat="1" ht="26.25" customHeight="1" x14ac:dyDescent="0.4">
      <c r="A1" s="267" t="s">
        <v>18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s="98" customFormat="1" ht="93.75" customHeight="1" x14ac:dyDescent="0.2">
      <c r="A2" s="91" t="s">
        <v>26</v>
      </c>
      <c r="B2" s="92" t="s">
        <v>35</v>
      </c>
      <c r="C2" s="93" t="s">
        <v>2</v>
      </c>
      <c r="D2" s="94" t="s">
        <v>45</v>
      </c>
      <c r="E2" s="95" t="s">
        <v>7</v>
      </c>
      <c r="F2" s="94" t="s">
        <v>36</v>
      </c>
      <c r="G2" s="94" t="s">
        <v>8</v>
      </c>
      <c r="H2" s="96" t="s">
        <v>27</v>
      </c>
      <c r="I2" s="97" t="s">
        <v>3</v>
      </c>
      <c r="J2" s="139" t="s">
        <v>34</v>
      </c>
    </row>
    <row r="3" spans="1:11" s="110" customFormat="1" ht="15.95" customHeight="1" thickBot="1" x14ac:dyDescent="0.25">
      <c r="A3" s="106">
        <v>2010</v>
      </c>
      <c r="B3" s="105">
        <v>43407</v>
      </c>
      <c r="C3" s="73"/>
      <c r="D3" s="66" t="s">
        <v>116</v>
      </c>
      <c r="E3" s="131">
        <v>1478</v>
      </c>
      <c r="F3" s="66" t="s">
        <v>130</v>
      </c>
      <c r="G3" s="66" t="s">
        <v>131</v>
      </c>
      <c r="H3" s="73" t="s">
        <v>62</v>
      </c>
      <c r="I3" s="140" t="str">
        <f t="shared" ref="I3:I25" si="0">TEXT(J3,"mmm-yy")</f>
        <v>Nov-18</v>
      </c>
      <c r="J3" s="109">
        <v>43407</v>
      </c>
    </row>
    <row r="4" spans="1:11" s="110" customFormat="1" ht="15.95" customHeight="1" thickBot="1" x14ac:dyDescent="0.25">
      <c r="A4" s="106">
        <v>2010</v>
      </c>
      <c r="B4" s="105"/>
      <c r="C4" s="73"/>
      <c r="D4" s="135"/>
      <c r="E4" s="239">
        <f>SUM(E3)</f>
        <v>1478</v>
      </c>
      <c r="F4" s="130"/>
      <c r="G4" s="66"/>
      <c r="H4" s="73"/>
      <c r="I4" s="140" t="str">
        <f t="shared" si="0"/>
        <v>Jan-00</v>
      </c>
      <c r="J4" s="77"/>
    </row>
    <row r="5" spans="1:11" s="110" customFormat="1" ht="15.95" customHeight="1" x14ac:dyDescent="0.2">
      <c r="A5" s="106">
        <v>2010</v>
      </c>
      <c r="B5" s="105"/>
      <c r="C5" s="73"/>
      <c r="D5" s="135"/>
      <c r="E5" s="128"/>
      <c r="F5" s="130"/>
      <c r="G5" s="66"/>
      <c r="H5" s="73"/>
      <c r="I5" s="108" t="str">
        <f t="shared" si="0"/>
        <v>Jan-00</v>
      </c>
      <c r="J5" s="141"/>
    </row>
    <row r="6" spans="1:11" s="32" customFormat="1" ht="15.95" customHeight="1" x14ac:dyDescent="0.2">
      <c r="A6" s="75">
        <v>2010</v>
      </c>
      <c r="B6" s="76"/>
      <c r="C6" s="77"/>
      <c r="D6" s="78"/>
      <c r="E6" s="133"/>
      <c r="F6" s="78"/>
      <c r="G6" s="78"/>
      <c r="H6" s="77"/>
      <c r="I6" s="54" t="str">
        <f t="shared" si="0"/>
        <v>Jan-00</v>
      </c>
      <c r="J6" s="77"/>
    </row>
    <row r="7" spans="1:11" s="32" customFormat="1" ht="15.95" customHeight="1" x14ac:dyDescent="0.2">
      <c r="A7" s="75">
        <v>2010</v>
      </c>
      <c r="B7" s="76"/>
      <c r="C7" s="77"/>
      <c r="D7" s="78"/>
      <c r="E7" s="55"/>
      <c r="F7" s="78"/>
      <c r="G7" s="78"/>
      <c r="H7" s="77"/>
      <c r="I7" s="54" t="str">
        <f t="shared" si="0"/>
        <v>Jan-00</v>
      </c>
      <c r="J7" s="77"/>
    </row>
    <row r="8" spans="1:11" s="32" customFormat="1" ht="15.95" customHeight="1" x14ac:dyDescent="0.2">
      <c r="A8" s="75">
        <v>2010</v>
      </c>
      <c r="B8" s="76"/>
      <c r="C8" s="77"/>
      <c r="D8" s="78"/>
      <c r="E8" s="55"/>
      <c r="F8" s="78"/>
      <c r="G8" s="78"/>
      <c r="H8" s="77"/>
      <c r="I8" s="54" t="str">
        <f t="shared" si="0"/>
        <v>Jan-00</v>
      </c>
      <c r="J8" s="77"/>
    </row>
    <row r="9" spans="1:11" s="32" customFormat="1" ht="15.95" customHeight="1" x14ac:dyDescent="0.2">
      <c r="A9" s="75">
        <v>2010</v>
      </c>
      <c r="B9" s="76"/>
      <c r="C9" s="77"/>
      <c r="D9" s="78"/>
      <c r="E9" s="55"/>
      <c r="F9" s="78"/>
      <c r="G9" s="78"/>
      <c r="H9" s="77"/>
      <c r="I9" s="54" t="str">
        <f t="shared" si="0"/>
        <v>Jan-00</v>
      </c>
      <c r="J9" s="77"/>
    </row>
    <row r="10" spans="1:11" s="32" customFormat="1" ht="15.95" customHeight="1" x14ac:dyDescent="0.2">
      <c r="A10" s="75">
        <v>2010</v>
      </c>
      <c r="B10" s="76"/>
      <c r="C10" s="77"/>
      <c r="D10" s="78"/>
      <c r="E10" s="55"/>
      <c r="F10" s="78"/>
      <c r="G10" s="78"/>
      <c r="H10" s="77"/>
      <c r="I10" s="54" t="str">
        <f t="shared" si="0"/>
        <v>Jan-00</v>
      </c>
      <c r="J10" s="77"/>
    </row>
    <row r="11" spans="1:11" s="32" customFormat="1" ht="15.95" customHeight="1" x14ac:dyDescent="0.2">
      <c r="A11" s="75">
        <v>2010</v>
      </c>
      <c r="B11" s="76"/>
      <c r="C11" s="77"/>
      <c r="D11" s="78"/>
      <c r="E11" s="55"/>
      <c r="F11" s="78"/>
      <c r="G11" s="78"/>
      <c r="H11" s="77"/>
      <c r="I11" s="54" t="str">
        <f t="shared" si="0"/>
        <v>Jan-00</v>
      </c>
      <c r="J11" s="77"/>
    </row>
    <row r="12" spans="1:11" s="32" customFormat="1" ht="15.95" customHeight="1" x14ac:dyDescent="0.2">
      <c r="A12" s="75">
        <v>2010</v>
      </c>
      <c r="B12" s="76"/>
      <c r="C12" s="77"/>
      <c r="D12" s="78"/>
      <c r="E12" s="55"/>
      <c r="F12" s="78"/>
      <c r="G12" s="78"/>
      <c r="H12" s="77"/>
      <c r="I12" s="54" t="str">
        <f t="shared" si="0"/>
        <v>Jan-00</v>
      </c>
      <c r="J12" s="77"/>
    </row>
    <row r="13" spans="1:11" s="32" customFormat="1" ht="15.95" customHeight="1" x14ac:dyDescent="0.2">
      <c r="A13" s="75">
        <v>2010</v>
      </c>
      <c r="B13" s="76"/>
      <c r="C13" s="77"/>
      <c r="D13" s="78"/>
      <c r="E13" s="55"/>
      <c r="F13" s="78"/>
      <c r="G13" s="78"/>
      <c r="H13" s="77"/>
      <c r="I13" s="54" t="str">
        <f t="shared" si="0"/>
        <v>Jan-00</v>
      </c>
      <c r="J13" s="77"/>
    </row>
    <row r="14" spans="1:11" s="32" customFormat="1" ht="15.95" customHeight="1" x14ac:dyDescent="0.2">
      <c r="A14" s="75">
        <v>2010</v>
      </c>
      <c r="B14" s="76"/>
      <c r="C14" s="77"/>
      <c r="D14" s="78"/>
      <c r="E14" s="55"/>
      <c r="F14" s="78"/>
      <c r="G14" s="78"/>
      <c r="H14" s="77"/>
      <c r="I14" s="54" t="str">
        <f t="shared" si="0"/>
        <v>Jan-00</v>
      </c>
      <c r="J14" s="77"/>
    </row>
    <row r="15" spans="1:11" s="32" customFormat="1" ht="15.95" customHeight="1" x14ac:dyDescent="0.2">
      <c r="A15" s="75">
        <v>2010</v>
      </c>
      <c r="B15" s="76"/>
      <c r="C15" s="77"/>
      <c r="D15" s="78"/>
      <c r="E15" s="55"/>
      <c r="F15" s="78"/>
      <c r="G15" s="78"/>
      <c r="H15" s="77"/>
      <c r="I15" s="54" t="str">
        <f t="shared" si="0"/>
        <v>Jan-00</v>
      </c>
      <c r="J15" s="77"/>
    </row>
    <row r="16" spans="1:11" s="32" customFormat="1" ht="15.95" customHeight="1" x14ac:dyDescent="0.2">
      <c r="A16" s="75">
        <v>2010</v>
      </c>
      <c r="B16" s="76"/>
      <c r="C16" s="77"/>
      <c r="D16" s="78"/>
      <c r="E16" s="55"/>
      <c r="F16" s="78"/>
      <c r="G16" s="78"/>
      <c r="H16" s="77"/>
      <c r="I16" s="54" t="str">
        <f t="shared" si="0"/>
        <v>Jan-00</v>
      </c>
      <c r="J16" s="77"/>
    </row>
    <row r="17" spans="1:10" s="32" customFormat="1" ht="15.95" customHeight="1" x14ac:dyDescent="0.2">
      <c r="A17" s="75">
        <v>2010</v>
      </c>
      <c r="B17" s="76"/>
      <c r="C17" s="77"/>
      <c r="D17" s="78"/>
      <c r="E17" s="55"/>
      <c r="F17" s="78"/>
      <c r="G17" s="78"/>
      <c r="H17" s="77"/>
      <c r="I17" s="54" t="str">
        <f t="shared" si="0"/>
        <v>Jan-00</v>
      </c>
      <c r="J17" s="77"/>
    </row>
    <row r="18" spans="1:10" s="32" customFormat="1" ht="15.95" customHeight="1" x14ac:dyDescent="0.2">
      <c r="A18" s="75">
        <v>2010</v>
      </c>
      <c r="B18" s="76"/>
      <c r="C18" s="77"/>
      <c r="D18" s="78"/>
      <c r="E18" s="55"/>
      <c r="F18" s="78"/>
      <c r="G18" s="78"/>
      <c r="H18" s="77"/>
      <c r="I18" s="54" t="str">
        <f t="shared" si="0"/>
        <v>Jan-00</v>
      </c>
      <c r="J18" s="77"/>
    </row>
    <row r="19" spans="1:10" s="32" customFormat="1" ht="15.95" customHeight="1" x14ac:dyDescent="0.2">
      <c r="A19" s="75">
        <v>2010</v>
      </c>
      <c r="B19" s="76"/>
      <c r="C19" s="77"/>
      <c r="D19" s="78"/>
      <c r="E19" s="55"/>
      <c r="F19" s="78"/>
      <c r="G19" s="78"/>
      <c r="H19" s="77"/>
      <c r="I19" s="54" t="str">
        <f t="shared" si="0"/>
        <v>Jan-00</v>
      </c>
      <c r="J19" s="77"/>
    </row>
    <row r="20" spans="1:10" s="32" customFormat="1" ht="15.95" customHeight="1" x14ac:dyDescent="0.2">
      <c r="A20" s="75">
        <v>2010</v>
      </c>
      <c r="B20" s="76"/>
      <c r="C20" s="77"/>
      <c r="D20" s="78"/>
      <c r="E20" s="55"/>
      <c r="F20" s="78"/>
      <c r="G20" s="78"/>
      <c r="H20" s="77"/>
      <c r="I20" s="54" t="str">
        <f t="shared" si="0"/>
        <v>Jan-00</v>
      </c>
      <c r="J20" s="77"/>
    </row>
    <row r="21" spans="1:10" s="32" customFormat="1" ht="15.95" customHeight="1" x14ac:dyDescent="0.2">
      <c r="A21" s="75">
        <v>2010</v>
      </c>
      <c r="B21" s="76"/>
      <c r="C21" s="77"/>
      <c r="D21" s="78"/>
      <c r="E21" s="55"/>
      <c r="F21" s="78"/>
      <c r="G21" s="78"/>
      <c r="H21" s="77"/>
      <c r="I21" s="54" t="str">
        <f t="shared" si="0"/>
        <v>Jan-00</v>
      </c>
      <c r="J21" s="77"/>
    </row>
    <row r="22" spans="1:10" s="32" customFormat="1" ht="15.95" customHeight="1" x14ac:dyDescent="0.2">
      <c r="A22" s="75">
        <v>2010</v>
      </c>
      <c r="B22" s="76"/>
      <c r="C22" s="77"/>
      <c r="D22" s="78"/>
      <c r="E22" s="55"/>
      <c r="F22" s="78"/>
      <c r="G22" s="78"/>
      <c r="H22" s="77"/>
      <c r="I22" s="54" t="str">
        <f t="shared" si="0"/>
        <v>Jan-00</v>
      </c>
      <c r="J22" s="77"/>
    </row>
    <row r="23" spans="1:10" s="32" customFormat="1" ht="15.95" customHeight="1" x14ac:dyDescent="0.2">
      <c r="A23" s="75">
        <v>2010</v>
      </c>
      <c r="B23" s="76"/>
      <c r="C23" s="77"/>
      <c r="D23" s="78"/>
      <c r="E23" s="55"/>
      <c r="F23" s="78"/>
      <c r="G23" s="78"/>
      <c r="H23" s="77"/>
      <c r="I23" s="54" t="str">
        <f t="shared" si="0"/>
        <v>Jan-00</v>
      </c>
      <c r="J23" s="77"/>
    </row>
    <row r="24" spans="1:10" s="32" customFormat="1" ht="15.95" customHeight="1" x14ac:dyDescent="0.2">
      <c r="A24" s="75">
        <v>2010</v>
      </c>
      <c r="B24" s="76"/>
      <c r="C24" s="77"/>
      <c r="D24" s="78"/>
      <c r="E24" s="55"/>
      <c r="F24" s="78"/>
      <c r="G24" s="78"/>
      <c r="H24" s="77"/>
      <c r="I24" s="54" t="str">
        <f t="shared" si="0"/>
        <v>Jan-00</v>
      </c>
      <c r="J24" s="77"/>
    </row>
    <row r="25" spans="1:10" s="32" customFormat="1" ht="15.95" customHeight="1" x14ac:dyDescent="0.2">
      <c r="A25" s="75">
        <v>2010</v>
      </c>
      <c r="B25" s="76"/>
      <c r="C25" s="77"/>
      <c r="D25" s="78"/>
      <c r="E25" s="55"/>
      <c r="F25" s="78"/>
      <c r="G25" s="78"/>
      <c r="H25" s="77"/>
      <c r="I25" s="54" t="str">
        <f t="shared" si="0"/>
        <v>Jan-00</v>
      </c>
      <c r="J25" s="77"/>
    </row>
    <row r="26" spans="1:10" s="32" customFormat="1" x14ac:dyDescent="0.2">
      <c r="B26" s="81"/>
      <c r="D26" s="82"/>
      <c r="F26" s="82"/>
      <c r="G26" s="82"/>
    </row>
    <row r="27" spans="1:10" s="32" customFormat="1" x14ac:dyDescent="0.2">
      <c r="B27" s="81"/>
      <c r="D27" s="82"/>
      <c r="F27" s="82"/>
      <c r="G27" s="82"/>
    </row>
    <row r="28" spans="1:10" s="32" customFormat="1" x14ac:dyDescent="0.2">
      <c r="B28" s="81"/>
      <c r="D28" s="82"/>
      <c r="F28" s="82"/>
      <c r="G28" s="82"/>
    </row>
    <row r="29" spans="1:10" s="32" customFormat="1" x14ac:dyDescent="0.2">
      <c r="B29" s="81"/>
      <c r="D29" s="82"/>
      <c r="F29" s="82"/>
      <c r="G29" s="82"/>
    </row>
    <row r="30" spans="1:10" s="32" customFormat="1" x14ac:dyDescent="0.2">
      <c r="B30" s="81"/>
      <c r="D30" s="82"/>
      <c r="F30" s="82"/>
      <c r="G30" s="82"/>
    </row>
    <row r="31" spans="1:10" s="32" customFormat="1" x14ac:dyDescent="0.2">
      <c r="B31" s="81"/>
      <c r="D31" s="82"/>
      <c r="F31" s="82"/>
      <c r="G31" s="82"/>
    </row>
  </sheetData>
  <mergeCells count="1">
    <mergeCell ref="A1:K1"/>
  </mergeCells>
  <pageMargins left="0.7" right="0.7" top="0.75" bottom="0.75" header="0.3" footer="0.3"/>
  <pageSetup scale="92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0"/>
  <sheetViews>
    <sheetView topLeftCell="B1" workbookViewId="0">
      <pane ySplit="2" topLeftCell="A3" activePane="bottomLeft" state="frozen"/>
      <selection pane="bottomLeft" activeCell="F25" sqref="F25"/>
    </sheetView>
  </sheetViews>
  <sheetFormatPr defaultRowHeight="12.75" x14ac:dyDescent="0.2"/>
  <cols>
    <col min="1" max="1" width="8.7109375" hidden="1" customWidth="1"/>
    <col min="2" max="2" width="10.140625" bestFit="1" customWidth="1"/>
    <col min="3" max="3" width="8.7109375" customWidth="1"/>
    <col min="4" max="4" width="16.42578125" style="9" bestFit="1" customWidth="1"/>
    <col min="5" max="5" width="10.28515625" style="31" bestFit="1" customWidth="1"/>
    <col min="6" max="6" width="23.5703125" style="9" bestFit="1" customWidth="1"/>
    <col min="7" max="7" width="26.85546875" style="9" bestFit="1" customWidth="1"/>
    <col min="8" max="8" width="13.42578125" customWidth="1"/>
    <col min="9" max="9" width="6.42578125" bestFit="1" customWidth="1"/>
    <col min="10" max="10" width="10.140625" bestFit="1" customWidth="1"/>
  </cols>
  <sheetData>
    <row r="1" spans="1:11" s="31" customFormat="1" ht="26.25" customHeight="1" x14ac:dyDescent="0.4">
      <c r="A1" s="267" t="s">
        <v>19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s="98" customFormat="1" ht="93.75" customHeight="1" x14ac:dyDescent="0.2">
      <c r="A2" s="91" t="s">
        <v>26</v>
      </c>
      <c r="B2" s="92" t="s">
        <v>35</v>
      </c>
      <c r="C2" s="93" t="s">
        <v>2</v>
      </c>
      <c r="D2" s="94" t="s">
        <v>45</v>
      </c>
      <c r="E2" s="95" t="s">
        <v>7</v>
      </c>
      <c r="F2" s="94" t="s">
        <v>36</v>
      </c>
      <c r="G2" s="94" t="s">
        <v>8</v>
      </c>
      <c r="H2" s="96" t="s">
        <v>27</v>
      </c>
      <c r="I2" s="97" t="s">
        <v>3</v>
      </c>
      <c r="J2" s="92" t="s">
        <v>34</v>
      </c>
    </row>
    <row r="3" spans="1:11" s="110" customFormat="1" ht="15.95" customHeight="1" x14ac:dyDescent="0.2">
      <c r="A3" s="114">
        <v>2020</v>
      </c>
      <c r="B3" s="115">
        <v>43168</v>
      </c>
      <c r="C3" s="66"/>
      <c r="D3" s="66" t="s">
        <v>63</v>
      </c>
      <c r="E3" s="127">
        <v>13.45</v>
      </c>
      <c r="F3" s="66" t="s">
        <v>71</v>
      </c>
      <c r="G3" s="66" t="s">
        <v>64</v>
      </c>
      <c r="H3" s="66" t="s">
        <v>62</v>
      </c>
      <c r="I3" s="108" t="str">
        <f t="shared" ref="I3:I25" si="0">TEXT(J3,"mmm-yy")</f>
        <v>Mar-18</v>
      </c>
      <c r="J3" s="109">
        <v>43178</v>
      </c>
    </row>
    <row r="4" spans="1:11" s="102" customFormat="1" ht="15.95" customHeight="1" x14ac:dyDescent="0.2">
      <c r="A4" s="106">
        <v>2020</v>
      </c>
      <c r="B4" s="115">
        <v>43195</v>
      </c>
      <c r="C4" s="73"/>
      <c r="D4" s="66" t="s">
        <v>69</v>
      </c>
      <c r="E4" s="131">
        <v>6.7</v>
      </c>
      <c r="F4" s="66" t="s">
        <v>71</v>
      </c>
      <c r="G4" s="66" t="s">
        <v>10</v>
      </c>
      <c r="H4" s="73" t="s">
        <v>62</v>
      </c>
      <c r="I4" s="108" t="str">
        <f t="shared" si="0"/>
        <v>Apr-18</v>
      </c>
      <c r="J4" s="104">
        <v>43195</v>
      </c>
    </row>
    <row r="5" spans="1:11" s="102" customFormat="1" ht="15.95" customHeight="1" x14ac:dyDescent="0.2">
      <c r="A5" s="106">
        <v>2020</v>
      </c>
      <c r="B5" s="105">
        <v>43235</v>
      </c>
      <c r="C5" s="73"/>
      <c r="D5" s="135" t="s">
        <v>63</v>
      </c>
      <c r="E5" s="142">
        <v>13.45</v>
      </c>
      <c r="F5" s="130" t="s">
        <v>71</v>
      </c>
      <c r="G5" s="66" t="s">
        <v>64</v>
      </c>
      <c r="H5" s="73" t="s">
        <v>62</v>
      </c>
      <c r="I5" s="108" t="str">
        <f t="shared" si="0"/>
        <v>May-18</v>
      </c>
      <c r="J5" s="104">
        <v>43235</v>
      </c>
    </row>
    <row r="6" spans="1:11" s="102" customFormat="1" ht="15.95" customHeight="1" x14ac:dyDescent="0.2">
      <c r="A6" s="106">
        <v>2020</v>
      </c>
      <c r="B6" s="105">
        <v>43235</v>
      </c>
      <c r="C6" s="73"/>
      <c r="D6" s="66" t="s">
        <v>63</v>
      </c>
      <c r="E6" s="128">
        <v>16.05</v>
      </c>
      <c r="F6" s="66" t="s">
        <v>71</v>
      </c>
      <c r="G6" s="66" t="s">
        <v>64</v>
      </c>
      <c r="H6" s="73" t="s">
        <v>62</v>
      </c>
      <c r="I6" s="108" t="str">
        <f t="shared" si="0"/>
        <v>May-18</v>
      </c>
      <c r="J6" s="104">
        <v>43235</v>
      </c>
    </row>
    <row r="7" spans="1:11" s="102" customFormat="1" ht="15.95" customHeight="1" x14ac:dyDescent="0.2">
      <c r="A7" s="106">
        <v>2020</v>
      </c>
      <c r="B7" s="105">
        <v>43398</v>
      </c>
      <c r="C7" s="73"/>
      <c r="D7" s="66" t="s">
        <v>63</v>
      </c>
      <c r="E7" s="107">
        <v>10.15</v>
      </c>
      <c r="F7" s="66" t="s">
        <v>71</v>
      </c>
      <c r="G7" s="66" t="s">
        <v>64</v>
      </c>
      <c r="H7" s="73" t="s">
        <v>62</v>
      </c>
      <c r="I7" s="108" t="str">
        <f t="shared" si="0"/>
        <v>Oct-18</v>
      </c>
      <c r="J7" s="104">
        <v>43398</v>
      </c>
    </row>
    <row r="8" spans="1:11" s="102" customFormat="1" ht="15.95" customHeight="1" thickBot="1" x14ac:dyDescent="0.25">
      <c r="A8" s="106">
        <v>2020</v>
      </c>
      <c r="B8" s="105">
        <v>43427</v>
      </c>
      <c r="C8" s="73"/>
      <c r="D8" s="66" t="s">
        <v>69</v>
      </c>
      <c r="E8" s="131">
        <v>79.2</v>
      </c>
      <c r="F8" s="66" t="s">
        <v>71</v>
      </c>
      <c r="G8" s="112" t="s">
        <v>140</v>
      </c>
      <c r="H8" s="73" t="s">
        <v>62</v>
      </c>
      <c r="I8" s="108" t="str">
        <f t="shared" si="0"/>
        <v>Nov-18</v>
      </c>
      <c r="J8" s="104">
        <v>43427</v>
      </c>
    </row>
    <row r="9" spans="1:11" s="32" customFormat="1" ht="15.95" customHeight="1" thickBot="1" x14ac:dyDescent="0.25">
      <c r="A9" s="75">
        <v>2020</v>
      </c>
      <c r="B9" s="76"/>
      <c r="C9" s="77"/>
      <c r="D9" s="136"/>
      <c r="E9" s="240">
        <f>SUM(E3:E8)</f>
        <v>139</v>
      </c>
      <c r="F9" s="137"/>
      <c r="G9" s="78"/>
      <c r="H9" s="77"/>
      <c r="I9" s="54" t="str">
        <f t="shared" si="0"/>
        <v>Jan-00</v>
      </c>
      <c r="J9" s="77"/>
    </row>
    <row r="10" spans="1:11" s="32" customFormat="1" ht="15.95" customHeight="1" x14ac:dyDescent="0.2">
      <c r="A10" s="75">
        <v>2020</v>
      </c>
      <c r="B10" s="76"/>
      <c r="C10" s="77"/>
      <c r="D10" s="78"/>
      <c r="E10" s="133"/>
      <c r="F10" s="78"/>
      <c r="G10" s="78"/>
      <c r="H10" s="77"/>
      <c r="I10" s="54" t="str">
        <f t="shared" si="0"/>
        <v>Jan-00</v>
      </c>
      <c r="J10" s="77"/>
    </row>
    <row r="11" spans="1:11" s="32" customFormat="1" ht="15.95" customHeight="1" x14ac:dyDescent="0.2">
      <c r="A11" s="75">
        <v>2020</v>
      </c>
      <c r="B11" s="76"/>
      <c r="C11" s="77"/>
      <c r="D11" s="78"/>
      <c r="E11" s="55"/>
      <c r="F11" s="78"/>
      <c r="G11" s="78"/>
      <c r="H11" s="77"/>
      <c r="I11" s="54" t="str">
        <f t="shared" si="0"/>
        <v>Jan-00</v>
      </c>
      <c r="J11" s="77"/>
    </row>
    <row r="12" spans="1:11" s="32" customFormat="1" ht="15.95" customHeight="1" x14ac:dyDescent="0.2">
      <c r="A12" s="75">
        <v>2020</v>
      </c>
      <c r="B12" s="76"/>
      <c r="C12" s="77"/>
      <c r="D12" s="78"/>
      <c r="E12" s="55"/>
      <c r="F12" s="78"/>
      <c r="G12" s="78"/>
      <c r="H12" s="77"/>
      <c r="I12" s="54" t="str">
        <f t="shared" si="0"/>
        <v>Jan-00</v>
      </c>
      <c r="J12" s="77"/>
    </row>
    <row r="13" spans="1:11" s="32" customFormat="1" ht="15.95" customHeight="1" x14ac:dyDescent="0.2">
      <c r="A13" s="75">
        <v>2020</v>
      </c>
      <c r="B13" s="80"/>
      <c r="C13" s="77"/>
      <c r="D13" s="78"/>
      <c r="E13" s="55"/>
      <c r="F13" s="78"/>
      <c r="G13" s="78"/>
      <c r="H13" s="77"/>
      <c r="I13" s="54" t="str">
        <f t="shared" si="0"/>
        <v>Jan-00</v>
      </c>
      <c r="J13" s="77"/>
    </row>
    <row r="14" spans="1:11" s="32" customFormat="1" ht="15.95" customHeight="1" x14ac:dyDescent="0.2">
      <c r="A14" s="75">
        <v>2020</v>
      </c>
      <c r="B14" s="80"/>
      <c r="C14" s="77"/>
      <c r="D14" s="78"/>
      <c r="E14" s="55"/>
      <c r="F14" s="78"/>
      <c r="G14" s="78"/>
      <c r="H14" s="77"/>
      <c r="I14" s="54" t="str">
        <f t="shared" si="0"/>
        <v>Jan-00</v>
      </c>
      <c r="J14" s="77"/>
    </row>
    <row r="15" spans="1:11" s="32" customFormat="1" ht="15.95" customHeight="1" x14ac:dyDescent="0.2">
      <c r="A15" s="75">
        <v>2020</v>
      </c>
      <c r="B15" s="80"/>
      <c r="C15" s="77"/>
      <c r="D15" s="78"/>
      <c r="E15" s="55"/>
      <c r="F15" s="78"/>
      <c r="G15" s="78"/>
      <c r="H15" s="77"/>
      <c r="I15" s="54" t="str">
        <f t="shared" si="0"/>
        <v>Jan-00</v>
      </c>
      <c r="J15" s="77"/>
    </row>
    <row r="16" spans="1:11" s="32" customFormat="1" ht="15.95" customHeight="1" x14ac:dyDescent="0.2">
      <c r="A16" s="75">
        <v>2020</v>
      </c>
      <c r="B16" s="80"/>
      <c r="C16" s="77"/>
      <c r="D16" s="78"/>
      <c r="E16" s="55"/>
      <c r="F16" s="78"/>
      <c r="G16" s="78"/>
      <c r="H16" s="77"/>
      <c r="I16" s="54" t="str">
        <f t="shared" si="0"/>
        <v>Jan-00</v>
      </c>
      <c r="J16" s="77"/>
    </row>
    <row r="17" spans="1:10" s="32" customFormat="1" ht="15.95" customHeight="1" x14ac:dyDescent="0.2">
      <c r="A17" s="75">
        <v>2020</v>
      </c>
      <c r="B17" s="80"/>
      <c r="C17" s="77"/>
      <c r="D17" s="78"/>
      <c r="E17" s="55"/>
      <c r="F17" s="78"/>
      <c r="G17" s="78"/>
      <c r="H17" s="77"/>
      <c r="I17" s="54" t="str">
        <f t="shared" si="0"/>
        <v>Jan-00</v>
      </c>
      <c r="J17" s="77"/>
    </row>
    <row r="18" spans="1:10" s="32" customFormat="1" ht="15.95" customHeight="1" x14ac:dyDescent="0.2">
      <c r="A18" s="75">
        <v>2020</v>
      </c>
      <c r="B18" s="80"/>
      <c r="C18" s="77"/>
      <c r="D18" s="78"/>
      <c r="E18" s="55"/>
      <c r="F18" s="78"/>
      <c r="G18" s="78"/>
      <c r="H18" s="77"/>
      <c r="I18" s="54" t="str">
        <f t="shared" si="0"/>
        <v>Jan-00</v>
      </c>
      <c r="J18" s="77"/>
    </row>
    <row r="19" spans="1:10" s="32" customFormat="1" ht="15.95" customHeight="1" x14ac:dyDescent="0.2">
      <c r="A19" s="75">
        <v>2020</v>
      </c>
      <c r="B19" s="80"/>
      <c r="C19" s="77"/>
      <c r="D19" s="78"/>
      <c r="E19" s="55"/>
      <c r="F19" s="78"/>
      <c r="G19" s="78"/>
      <c r="H19" s="77"/>
      <c r="I19" s="54" t="str">
        <f t="shared" si="0"/>
        <v>Jan-00</v>
      </c>
      <c r="J19" s="77"/>
    </row>
    <row r="20" spans="1:10" s="32" customFormat="1" ht="15.95" customHeight="1" x14ac:dyDescent="0.2">
      <c r="A20" s="75">
        <v>2020</v>
      </c>
      <c r="B20" s="80"/>
      <c r="C20" s="77"/>
      <c r="D20" s="78"/>
      <c r="E20" s="55"/>
      <c r="F20" s="78"/>
      <c r="G20" s="78"/>
      <c r="H20" s="77"/>
      <c r="I20" s="54" t="str">
        <f t="shared" si="0"/>
        <v>Jan-00</v>
      </c>
      <c r="J20" s="77"/>
    </row>
    <row r="21" spans="1:10" s="32" customFormat="1" ht="15.95" customHeight="1" x14ac:dyDescent="0.2">
      <c r="A21" s="75">
        <v>2020</v>
      </c>
      <c r="B21" s="80"/>
      <c r="C21" s="77"/>
      <c r="D21" s="78"/>
      <c r="E21" s="55"/>
      <c r="F21" s="78"/>
      <c r="G21" s="78"/>
      <c r="H21" s="77"/>
      <c r="I21" s="54" t="str">
        <f t="shared" si="0"/>
        <v>Jan-00</v>
      </c>
      <c r="J21" s="77"/>
    </row>
    <row r="22" spans="1:10" s="32" customFormat="1" ht="15.95" customHeight="1" x14ac:dyDescent="0.2">
      <c r="A22" s="75">
        <v>2020</v>
      </c>
      <c r="B22" s="80"/>
      <c r="C22" s="77"/>
      <c r="D22" s="78"/>
      <c r="E22" s="55"/>
      <c r="F22" s="78"/>
      <c r="G22" s="78"/>
      <c r="H22" s="77"/>
      <c r="I22" s="54" t="str">
        <f t="shared" si="0"/>
        <v>Jan-00</v>
      </c>
      <c r="J22" s="77"/>
    </row>
    <row r="23" spans="1:10" s="32" customFormat="1" ht="15.95" customHeight="1" x14ac:dyDescent="0.2">
      <c r="A23" s="75">
        <v>2020</v>
      </c>
      <c r="B23" s="80"/>
      <c r="C23" s="77"/>
      <c r="D23" s="78"/>
      <c r="E23" s="55"/>
      <c r="F23" s="78"/>
      <c r="G23" s="78"/>
      <c r="H23" s="77"/>
      <c r="I23" s="54" t="str">
        <f t="shared" si="0"/>
        <v>Jan-00</v>
      </c>
      <c r="J23" s="77"/>
    </row>
    <row r="24" spans="1:10" s="32" customFormat="1" ht="15.95" customHeight="1" x14ac:dyDescent="0.2">
      <c r="A24" s="75">
        <v>2020</v>
      </c>
      <c r="B24" s="76"/>
      <c r="C24" s="77"/>
      <c r="D24" s="78"/>
      <c r="E24" s="55"/>
      <c r="F24" s="78"/>
      <c r="G24" s="78"/>
      <c r="H24" s="77"/>
      <c r="I24" s="54" t="str">
        <f t="shared" si="0"/>
        <v>Jan-00</v>
      </c>
      <c r="J24" s="77"/>
    </row>
    <row r="25" spans="1:10" s="32" customFormat="1" ht="15.95" customHeight="1" x14ac:dyDescent="0.2">
      <c r="A25" s="75">
        <v>2020</v>
      </c>
      <c r="B25" s="76"/>
      <c r="C25" s="77"/>
      <c r="D25" s="78"/>
      <c r="E25" s="55"/>
      <c r="F25" s="78"/>
      <c r="G25" s="78"/>
      <c r="H25" s="77"/>
      <c r="I25" s="54" t="str">
        <f t="shared" si="0"/>
        <v>Jan-00</v>
      </c>
      <c r="J25" s="77"/>
    </row>
    <row r="26" spans="1:10" s="31" customFormat="1" x14ac:dyDescent="0.2">
      <c r="D26" s="82"/>
      <c r="F26" s="82"/>
      <c r="G26" s="82"/>
    </row>
    <row r="27" spans="1:10" s="31" customFormat="1" x14ac:dyDescent="0.2">
      <c r="D27" s="82"/>
      <c r="F27" s="82"/>
      <c r="G27" s="82"/>
    </row>
    <row r="28" spans="1:10" s="31" customFormat="1" x14ac:dyDescent="0.2">
      <c r="D28" s="82"/>
      <c r="F28" s="82"/>
      <c r="G28" s="82"/>
    </row>
    <row r="29" spans="1:10" s="31" customFormat="1" x14ac:dyDescent="0.2">
      <c r="D29" s="82"/>
      <c r="F29" s="82"/>
      <c r="G29" s="82"/>
    </row>
    <row r="30" spans="1:10" s="31" customFormat="1" x14ac:dyDescent="0.2">
      <c r="D30" s="82"/>
      <c r="F30" s="82"/>
      <c r="G30" s="82"/>
    </row>
  </sheetData>
  <mergeCells count="1">
    <mergeCell ref="A1:K1"/>
  </mergeCells>
  <phoneticPr fontId="0" type="noConversion"/>
  <printOptions horizontalCentered="1"/>
  <pageMargins left="0.25" right="0.25" top="1.18" bottom="1" header="0.5" footer="0.5"/>
  <pageSetup scale="75" orientation="landscape" r:id="rId1"/>
  <headerFooter alignWithMargins="0"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25"/>
  <sheetViews>
    <sheetView topLeftCell="B1" workbookViewId="0">
      <selection activeCell="E6" sqref="E6"/>
    </sheetView>
  </sheetViews>
  <sheetFormatPr defaultRowHeight="12.75" x14ac:dyDescent="0.2"/>
  <cols>
    <col min="1" max="1" width="8.7109375" hidden="1" customWidth="1"/>
    <col min="2" max="2" width="10.140625" bestFit="1" customWidth="1"/>
    <col min="3" max="3" width="8.7109375" customWidth="1"/>
    <col min="4" max="4" width="15.7109375" style="9" customWidth="1"/>
    <col min="5" max="5" width="10.28515625" style="31" bestFit="1" customWidth="1"/>
    <col min="6" max="6" width="20.7109375" style="9" customWidth="1"/>
    <col min="7" max="7" width="14" style="9" bestFit="1" customWidth="1"/>
    <col min="8" max="8" width="8" bestFit="1" customWidth="1"/>
    <col min="9" max="9" width="8" customWidth="1"/>
    <col min="10" max="10" width="10.140625" bestFit="1" customWidth="1"/>
  </cols>
  <sheetData>
    <row r="1" spans="1:11" s="31" customFormat="1" ht="26.25" customHeight="1" x14ac:dyDescent="0.4">
      <c r="A1" s="267" t="s">
        <v>33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s="98" customFormat="1" ht="93.75" customHeight="1" x14ac:dyDescent="0.2">
      <c r="A2" s="91" t="s">
        <v>26</v>
      </c>
      <c r="B2" s="92" t="s">
        <v>35</v>
      </c>
      <c r="C2" s="93" t="s">
        <v>2</v>
      </c>
      <c r="D2" s="94" t="s">
        <v>4</v>
      </c>
      <c r="E2" s="95" t="s">
        <v>7</v>
      </c>
      <c r="F2" s="94" t="s">
        <v>36</v>
      </c>
      <c r="G2" s="94" t="s">
        <v>8</v>
      </c>
      <c r="H2" s="96" t="s">
        <v>27</v>
      </c>
      <c r="I2" s="97" t="s">
        <v>3</v>
      </c>
      <c r="J2" s="92" t="s">
        <v>34</v>
      </c>
    </row>
    <row r="3" spans="1:11" s="5" customFormat="1" ht="15.95" customHeight="1" x14ac:dyDescent="0.2">
      <c r="A3" s="35">
        <v>2030</v>
      </c>
      <c r="B3" s="36">
        <v>43225</v>
      </c>
      <c r="C3" s="33"/>
      <c r="D3" s="112" t="s">
        <v>69</v>
      </c>
      <c r="E3" s="143">
        <v>3.99</v>
      </c>
      <c r="F3" s="66" t="s">
        <v>82</v>
      </c>
      <c r="G3" s="66" t="s">
        <v>32</v>
      </c>
      <c r="H3" s="66" t="s">
        <v>62</v>
      </c>
      <c r="I3" s="54" t="str">
        <f t="shared" ref="I3:I25" si="0">TEXT(J3,"mmm-yy")</f>
        <v>May-18</v>
      </c>
      <c r="J3" s="101">
        <v>43225</v>
      </c>
      <c r="K3" s="118"/>
    </row>
    <row r="4" spans="1:11" s="9" customFormat="1" ht="15.95" customHeight="1" x14ac:dyDescent="0.2">
      <c r="A4" s="28">
        <v>2030</v>
      </c>
      <c r="B4" s="36">
        <v>43225</v>
      </c>
      <c r="C4" s="1"/>
      <c r="D4" s="135" t="s">
        <v>69</v>
      </c>
      <c r="E4" s="107">
        <v>62.52</v>
      </c>
      <c r="F4" s="130" t="s">
        <v>83</v>
      </c>
      <c r="G4" s="66" t="s">
        <v>32</v>
      </c>
      <c r="H4" s="73" t="s">
        <v>62</v>
      </c>
      <c r="I4" s="54" t="str">
        <f t="shared" si="0"/>
        <v>May-18</v>
      </c>
      <c r="J4" s="58">
        <v>43225</v>
      </c>
    </row>
    <row r="5" spans="1:11" s="9" customFormat="1" ht="15.95" customHeight="1" thickBot="1" x14ac:dyDescent="0.25">
      <c r="A5" s="28">
        <v>2030</v>
      </c>
      <c r="B5" s="29">
        <v>43348</v>
      </c>
      <c r="C5" s="1"/>
      <c r="D5" s="7" t="s">
        <v>69</v>
      </c>
      <c r="E5" s="241">
        <v>86.71</v>
      </c>
      <c r="F5" s="7" t="s">
        <v>83</v>
      </c>
      <c r="G5" s="66" t="s">
        <v>32</v>
      </c>
      <c r="H5" s="6" t="s">
        <v>62</v>
      </c>
      <c r="I5" s="54" t="str">
        <f t="shared" si="0"/>
        <v>Sep-18</v>
      </c>
      <c r="J5" s="58">
        <v>43348</v>
      </c>
    </row>
    <row r="6" spans="1:11" s="9" customFormat="1" ht="15.95" customHeight="1" thickBot="1" x14ac:dyDescent="0.25">
      <c r="A6" s="28">
        <v>2030</v>
      </c>
      <c r="B6" s="29"/>
      <c r="C6" s="1"/>
      <c r="D6" s="129"/>
      <c r="E6" s="240">
        <f>SUM(E3:E5)</f>
        <v>153.22</v>
      </c>
      <c r="F6" s="134"/>
      <c r="G6" s="7"/>
      <c r="H6" s="6"/>
      <c r="I6" s="54" t="str">
        <f t="shared" si="0"/>
        <v>Jan-00</v>
      </c>
      <c r="J6" s="7"/>
    </row>
    <row r="7" spans="1:11" s="9" customFormat="1" ht="15.95" customHeight="1" x14ac:dyDescent="0.2">
      <c r="A7" s="28">
        <v>2030</v>
      </c>
      <c r="B7" s="29"/>
      <c r="C7" s="1"/>
      <c r="D7" s="7"/>
      <c r="E7" s="133"/>
      <c r="F7" s="7"/>
      <c r="G7" s="7"/>
      <c r="H7" s="6"/>
      <c r="I7" s="54" t="str">
        <f t="shared" si="0"/>
        <v>Jan-00</v>
      </c>
      <c r="J7" s="7"/>
    </row>
    <row r="8" spans="1:11" s="9" customFormat="1" ht="15.95" customHeight="1" x14ac:dyDescent="0.2">
      <c r="A8" s="28">
        <v>2030</v>
      </c>
      <c r="B8" s="29"/>
      <c r="C8" s="1"/>
      <c r="D8" s="7"/>
      <c r="E8" s="37"/>
      <c r="F8" s="7"/>
      <c r="G8" s="7"/>
      <c r="H8" s="6"/>
      <c r="I8" s="54" t="str">
        <f t="shared" si="0"/>
        <v>Jan-00</v>
      </c>
      <c r="J8" s="7"/>
    </row>
    <row r="9" spans="1:11" s="5" customFormat="1" ht="15.95" customHeight="1" x14ac:dyDescent="0.2">
      <c r="A9" s="28">
        <v>2030</v>
      </c>
      <c r="B9" s="29"/>
      <c r="C9" s="1"/>
      <c r="D9" s="7"/>
      <c r="E9" s="37"/>
      <c r="F9" s="7"/>
      <c r="G9" s="7"/>
      <c r="H9" s="6"/>
      <c r="I9" s="54" t="str">
        <f t="shared" si="0"/>
        <v>Jan-00</v>
      </c>
      <c r="J9" s="50"/>
    </row>
    <row r="10" spans="1:11" s="5" customFormat="1" ht="15.95" customHeight="1" x14ac:dyDescent="0.2">
      <c r="A10" s="28">
        <v>2030</v>
      </c>
      <c r="B10" s="29"/>
      <c r="C10" s="1"/>
      <c r="D10" s="7"/>
      <c r="E10" s="37"/>
      <c r="F10" s="7"/>
      <c r="G10" s="7"/>
      <c r="H10" s="6"/>
      <c r="I10" s="54" t="str">
        <f t="shared" si="0"/>
        <v>Jan-00</v>
      </c>
      <c r="J10" s="50"/>
    </row>
    <row r="11" spans="1:11" s="5" customFormat="1" ht="15.95" customHeight="1" x14ac:dyDescent="0.2">
      <c r="A11" s="28">
        <v>2030</v>
      </c>
      <c r="B11" s="29"/>
      <c r="C11" s="1"/>
      <c r="D11" s="7"/>
      <c r="E11" s="37"/>
      <c r="F11" s="7"/>
      <c r="G11" s="7"/>
      <c r="H11" s="6"/>
      <c r="I11" s="54" t="str">
        <f t="shared" si="0"/>
        <v>Jan-00</v>
      </c>
      <c r="J11" s="50"/>
    </row>
    <row r="12" spans="1:11" s="5" customFormat="1" ht="15.95" customHeight="1" x14ac:dyDescent="0.2">
      <c r="A12" s="28">
        <v>2030</v>
      </c>
      <c r="B12" s="29"/>
      <c r="C12" s="1"/>
      <c r="D12" s="7"/>
      <c r="E12" s="37"/>
      <c r="F12" s="7"/>
      <c r="G12" s="7"/>
      <c r="H12" s="6"/>
      <c r="I12" s="54" t="str">
        <f t="shared" si="0"/>
        <v>Jan-00</v>
      </c>
      <c r="J12" s="50"/>
    </row>
    <row r="13" spans="1:11" s="5" customFormat="1" ht="15.95" customHeight="1" x14ac:dyDescent="0.2">
      <c r="A13" s="28">
        <v>2030</v>
      </c>
      <c r="B13" s="29"/>
      <c r="C13" s="1"/>
      <c r="D13" s="7"/>
      <c r="E13" s="37"/>
      <c r="F13" s="7"/>
      <c r="G13" s="7"/>
      <c r="H13" s="6"/>
      <c r="I13" s="54" t="str">
        <f t="shared" si="0"/>
        <v>Jan-00</v>
      </c>
      <c r="J13" s="50"/>
    </row>
    <row r="14" spans="1:11" s="5" customFormat="1" ht="15.95" customHeight="1" x14ac:dyDescent="0.2">
      <c r="A14" s="28">
        <v>2030</v>
      </c>
      <c r="B14" s="29"/>
      <c r="C14" s="1"/>
      <c r="D14" s="7"/>
      <c r="E14" s="37"/>
      <c r="F14" s="7"/>
      <c r="G14" s="7"/>
      <c r="H14" s="6"/>
      <c r="I14" s="54" t="str">
        <f t="shared" si="0"/>
        <v>Jan-00</v>
      </c>
      <c r="J14" s="50"/>
    </row>
    <row r="15" spans="1:11" s="5" customFormat="1" ht="15.95" customHeight="1" x14ac:dyDescent="0.2">
      <c r="A15" s="28">
        <v>2030</v>
      </c>
      <c r="B15" s="29"/>
      <c r="C15" s="1"/>
      <c r="D15" s="7"/>
      <c r="E15" s="37"/>
      <c r="F15" s="7"/>
      <c r="G15" s="7"/>
      <c r="H15" s="6"/>
      <c r="I15" s="54" t="str">
        <f t="shared" si="0"/>
        <v>Jan-00</v>
      </c>
      <c r="J15" s="50"/>
    </row>
    <row r="16" spans="1:11" s="5" customFormat="1" ht="15.95" customHeight="1" x14ac:dyDescent="0.2">
      <c r="A16" s="28">
        <v>2030</v>
      </c>
      <c r="B16" s="29"/>
      <c r="C16" s="1"/>
      <c r="D16" s="7"/>
      <c r="E16" s="37"/>
      <c r="F16" s="7"/>
      <c r="G16" s="7"/>
      <c r="H16" s="6"/>
      <c r="I16" s="54" t="str">
        <f t="shared" si="0"/>
        <v>Jan-00</v>
      </c>
      <c r="J16" s="50"/>
    </row>
    <row r="17" spans="1:10" s="5" customFormat="1" ht="15.95" customHeight="1" x14ac:dyDescent="0.2">
      <c r="A17" s="28">
        <v>2030</v>
      </c>
      <c r="B17" s="29"/>
      <c r="C17" s="1"/>
      <c r="D17" s="7"/>
      <c r="E17" s="37"/>
      <c r="F17" s="7"/>
      <c r="G17" s="7"/>
      <c r="H17" s="6"/>
      <c r="I17" s="54" t="str">
        <f t="shared" si="0"/>
        <v>Jan-00</v>
      </c>
      <c r="J17" s="50"/>
    </row>
    <row r="18" spans="1:10" s="5" customFormat="1" ht="15.95" customHeight="1" x14ac:dyDescent="0.2">
      <c r="A18" s="28">
        <v>2030</v>
      </c>
      <c r="B18" s="29"/>
      <c r="C18" s="1"/>
      <c r="D18" s="7"/>
      <c r="E18" s="37"/>
      <c r="F18" s="7"/>
      <c r="G18" s="7"/>
      <c r="H18" s="6"/>
      <c r="I18" s="54" t="str">
        <f t="shared" si="0"/>
        <v>Jan-00</v>
      </c>
      <c r="J18" s="50"/>
    </row>
    <row r="19" spans="1:10" s="5" customFormat="1" ht="15.95" customHeight="1" x14ac:dyDescent="0.2">
      <c r="A19" s="28">
        <v>2030</v>
      </c>
      <c r="B19" s="29"/>
      <c r="C19" s="1"/>
      <c r="D19" s="7"/>
      <c r="E19" s="37"/>
      <c r="F19" s="7"/>
      <c r="G19" s="7"/>
      <c r="H19" s="6"/>
      <c r="I19" s="54" t="str">
        <f t="shared" si="0"/>
        <v>Jan-00</v>
      </c>
      <c r="J19" s="50"/>
    </row>
    <row r="20" spans="1:10" s="5" customFormat="1" ht="15.95" customHeight="1" x14ac:dyDescent="0.2">
      <c r="A20" s="28">
        <v>2030</v>
      </c>
      <c r="B20" s="29"/>
      <c r="C20" s="1"/>
      <c r="D20" s="7"/>
      <c r="E20" s="37"/>
      <c r="F20" s="7"/>
      <c r="G20" s="7"/>
      <c r="H20" s="6"/>
      <c r="I20" s="54" t="str">
        <f t="shared" si="0"/>
        <v>Jan-00</v>
      </c>
      <c r="J20" s="50"/>
    </row>
    <row r="21" spans="1:10" s="5" customFormat="1" ht="15.95" customHeight="1" x14ac:dyDescent="0.2">
      <c r="A21" s="28">
        <v>2030</v>
      </c>
      <c r="B21" s="29"/>
      <c r="C21" s="1"/>
      <c r="D21" s="7"/>
      <c r="E21" s="37"/>
      <c r="F21" s="7"/>
      <c r="G21" s="7"/>
      <c r="H21" s="6"/>
      <c r="I21" s="54" t="str">
        <f t="shared" si="0"/>
        <v>Jan-00</v>
      </c>
      <c r="J21" s="50"/>
    </row>
    <row r="22" spans="1:10" s="5" customFormat="1" ht="15.95" customHeight="1" x14ac:dyDescent="0.2">
      <c r="A22" s="28">
        <v>2030</v>
      </c>
      <c r="B22" s="29"/>
      <c r="C22" s="1"/>
      <c r="D22" s="7"/>
      <c r="E22" s="37"/>
      <c r="F22" s="7"/>
      <c r="G22" s="7"/>
      <c r="H22" s="6"/>
      <c r="I22" s="54" t="str">
        <f t="shared" si="0"/>
        <v>Jan-00</v>
      </c>
      <c r="J22" s="50"/>
    </row>
    <row r="23" spans="1:10" s="5" customFormat="1" ht="15.95" customHeight="1" x14ac:dyDescent="0.2">
      <c r="A23" s="28">
        <v>2030</v>
      </c>
      <c r="B23" s="29"/>
      <c r="C23" s="1"/>
      <c r="D23" s="7"/>
      <c r="E23" s="37"/>
      <c r="F23" s="7"/>
      <c r="G23" s="7"/>
      <c r="H23" s="6"/>
      <c r="I23" s="54" t="str">
        <f t="shared" si="0"/>
        <v>Jan-00</v>
      </c>
      <c r="J23" s="50"/>
    </row>
    <row r="24" spans="1:10" s="5" customFormat="1" ht="15.95" customHeight="1" x14ac:dyDescent="0.2">
      <c r="A24" s="28">
        <v>2030</v>
      </c>
      <c r="B24" s="30"/>
      <c r="C24" s="1"/>
      <c r="D24" s="8"/>
      <c r="E24" s="37"/>
      <c r="F24" s="7"/>
      <c r="G24" s="7"/>
      <c r="H24" s="6"/>
      <c r="I24" s="54" t="str">
        <f t="shared" si="0"/>
        <v>Jan-00</v>
      </c>
      <c r="J24" s="50"/>
    </row>
    <row r="25" spans="1:10" s="5" customFormat="1" ht="15.95" customHeight="1" x14ac:dyDescent="0.2">
      <c r="A25" s="28">
        <v>2030</v>
      </c>
      <c r="B25" s="30"/>
      <c r="C25" s="1"/>
      <c r="D25" s="8"/>
      <c r="E25" s="37"/>
      <c r="F25" s="7"/>
      <c r="G25" s="7"/>
      <c r="H25" s="6"/>
      <c r="I25" s="54" t="str">
        <f t="shared" si="0"/>
        <v>Jan-00</v>
      </c>
      <c r="J25" s="50"/>
    </row>
  </sheetData>
  <mergeCells count="1">
    <mergeCell ref="A1:K1"/>
  </mergeCells>
  <pageMargins left="0.7" right="0.7" top="0.75" bottom="0.75" header="0.3" footer="0.3"/>
  <pageSetup paperSize="9" fitToHeight="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27"/>
  <sheetViews>
    <sheetView topLeftCell="B1" workbookViewId="0">
      <selection activeCell="K28" sqref="K28"/>
    </sheetView>
  </sheetViews>
  <sheetFormatPr defaultRowHeight="12.75" x14ac:dyDescent="0.2"/>
  <cols>
    <col min="1" max="1" width="8.7109375" hidden="1" customWidth="1"/>
    <col min="2" max="2" width="10.140625" bestFit="1" customWidth="1"/>
    <col min="3" max="3" width="10.42578125" bestFit="1" customWidth="1"/>
    <col min="4" max="4" width="15.7109375" style="9" customWidth="1"/>
    <col min="5" max="5" width="10.28515625" style="31" bestFit="1" customWidth="1"/>
    <col min="6" max="6" width="20.7109375" style="9" customWidth="1"/>
    <col min="7" max="7" width="25.7109375" style="9" customWidth="1"/>
    <col min="8" max="8" width="8" bestFit="1" customWidth="1"/>
    <col min="9" max="9" width="8" customWidth="1"/>
  </cols>
  <sheetData>
    <row r="1" spans="1:11" s="31" customFormat="1" ht="26.25" customHeight="1" x14ac:dyDescent="0.4">
      <c r="A1" s="267" t="s">
        <v>49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s="98" customFormat="1" ht="93.75" customHeight="1" x14ac:dyDescent="0.2">
      <c r="A2" s="91" t="s">
        <v>26</v>
      </c>
      <c r="B2" s="92" t="s">
        <v>35</v>
      </c>
      <c r="C2" s="93" t="s">
        <v>2</v>
      </c>
      <c r="D2" s="94" t="s">
        <v>4</v>
      </c>
      <c r="E2" s="95" t="s">
        <v>7</v>
      </c>
      <c r="F2" s="94" t="s">
        <v>36</v>
      </c>
      <c r="G2" s="94" t="s">
        <v>8</v>
      </c>
      <c r="H2" s="96" t="s">
        <v>27</v>
      </c>
      <c r="I2" s="97" t="s">
        <v>3</v>
      </c>
      <c r="J2" s="92" t="s">
        <v>34</v>
      </c>
    </row>
    <row r="3" spans="1:11" s="110" customFormat="1" ht="15.95" customHeight="1" x14ac:dyDescent="0.2">
      <c r="A3" s="106"/>
      <c r="B3" s="105">
        <v>43276</v>
      </c>
      <c r="C3" s="111" t="s">
        <v>101</v>
      </c>
      <c r="D3" s="66" t="s">
        <v>89</v>
      </c>
      <c r="E3" s="107">
        <v>574.4</v>
      </c>
      <c r="F3" s="66" t="s">
        <v>102</v>
      </c>
      <c r="G3" s="66" t="s">
        <v>103</v>
      </c>
      <c r="H3" s="73" t="s">
        <v>62</v>
      </c>
      <c r="I3" s="108" t="str">
        <f t="shared" ref="I3:I9" si="0">TEXT(J3,"mmm-yy")</f>
        <v>Jun-18</v>
      </c>
      <c r="J3" s="109">
        <v>43276</v>
      </c>
    </row>
    <row r="4" spans="1:11" s="82" customFormat="1" ht="15.95" customHeight="1" x14ac:dyDescent="0.2">
      <c r="A4" s="106"/>
      <c r="B4" s="105">
        <v>43414</v>
      </c>
      <c r="C4" s="111" t="s">
        <v>133</v>
      </c>
      <c r="D4" s="66" t="s">
        <v>89</v>
      </c>
      <c r="E4" s="131">
        <v>575.29999999999995</v>
      </c>
      <c r="F4" s="66" t="s">
        <v>102</v>
      </c>
      <c r="G4" s="66" t="s">
        <v>103</v>
      </c>
      <c r="H4" s="73" t="s">
        <v>62</v>
      </c>
      <c r="I4" s="79" t="str">
        <f t="shared" si="0"/>
        <v>Nov-18</v>
      </c>
      <c r="J4" s="109">
        <v>43414</v>
      </c>
    </row>
    <row r="5" spans="1:11" s="82" customFormat="1" ht="15.95" customHeight="1" thickBot="1" x14ac:dyDescent="0.25">
      <c r="A5" s="75"/>
      <c r="B5" s="80"/>
      <c r="C5" s="84"/>
      <c r="D5" s="136"/>
      <c r="E5" s="242">
        <f>SUM(E3:E4)</f>
        <v>1149.6999999999998</v>
      </c>
      <c r="F5" s="137"/>
      <c r="G5" s="78"/>
      <c r="H5" s="77"/>
      <c r="I5" s="79" t="str">
        <f t="shared" si="0"/>
        <v>Jan-00</v>
      </c>
      <c r="J5" s="109"/>
    </row>
    <row r="6" spans="1:11" s="82" customFormat="1" ht="15.95" customHeight="1" thickBot="1" x14ac:dyDescent="0.25">
      <c r="A6" s="75">
        <v>2040</v>
      </c>
      <c r="B6" s="80"/>
      <c r="C6" s="84"/>
      <c r="D6" s="136"/>
      <c r="E6" s="240"/>
      <c r="F6" s="137"/>
      <c r="G6" s="78"/>
      <c r="H6" s="77"/>
      <c r="I6" s="79" t="str">
        <f t="shared" si="0"/>
        <v>Jan-00</v>
      </c>
      <c r="J6" s="109"/>
    </row>
    <row r="7" spans="1:11" s="82" customFormat="1" ht="15.95" customHeight="1" x14ac:dyDescent="0.2">
      <c r="A7" s="75">
        <v>2040</v>
      </c>
      <c r="B7" s="80"/>
      <c r="C7" s="84"/>
      <c r="D7" s="78"/>
      <c r="E7" s="133"/>
      <c r="F7" s="78"/>
      <c r="G7" s="78"/>
      <c r="H7" s="77"/>
      <c r="I7" s="79" t="str">
        <f t="shared" si="0"/>
        <v>Jan-00</v>
      </c>
      <c r="J7" s="109"/>
    </row>
    <row r="8" spans="1:11" s="82" customFormat="1" ht="15.95" customHeight="1" x14ac:dyDescent="0.2">
      <c r="A8" s="75">
        <v>2040</v>
      </c>
      <c r="B8" s="80"/>
      <c r="C8" s="84"/>
      <c r="D8" s="78"/>
      <c r="E8" s="55"/>
      <c r="F8" s="78"/>
      <c r="G8" s="78"/>
      <c r="H8" s="77"/>
      <c r="I8" s="79" t="str">
        <f t="shared" si="0"/>
        <v>Jan-00</v>
      </c>
      <c r="J8" s="109"/>
    </row>
    <row r="9" spans="1:11" s="32" customFormat="1" ht="15.95" customHeight="1" x14ac:dyDescent="0.2">
      <c r="A9" s="75">
        <v>2040</v>
      </c>
      <c r="B9" s="80"/>
      <c r="C9" s="84"/>
      <c r="D9" s="78"/>
      <c r="E9" s="55"/>
      <c r="F9" s="78"/>
      <c r="G9" s="78"/>
      <c r="H9" s="77"/>
      <c r="I9" s="79" t="str">
        <f t="shared" si="0"/>
        <v>Jan-00</v>
      </c>
      <c r="J9" s="109"/>
    </row>
    <row r="10" spans="1:11" s="32" customFormat="1" ht="15.95" customHeight="1" x14ac:dyDescent="0.2">
      <c r="A10" s="75">
        <v>2040</v>
      </c>
      <c r="B10" s="80"/>
      <c r="C10" s="84"/>
      <c r="D10" s="78"/>
      <c r="E10" s="55"/>
      <c r="F10" s="78"/>
      <c r="G10" s="78"/>
      <c r="H10" s="77"/>
      <c r="I10" s="79" t="str">
        <f>TEXT(J10,"mmm-yy")</f>
        <v>Jan-00</v>
      </c>
      <c r="J10" s="109"/>
    </row>
    <row r="11" spans="1:11" s="32" customFormat="1" ht="15.95" customHeight="1" x14ac:dyDescent="0.2">
      <c r="A11" s="75">
        <v>2040</v>
      </c>
      <c r="B11" s="80"/>
      <c r="C11" s="84"/>
      <c r="D11" s="78"/>
      <c r="E11" s="55"/>
      <c r="F11" s="78"/>
      <c r="G11" s="78"/>
      <c r="H11" s="77"/>
      <c r="I11" s="79" t="str">
        <f t="shared" ref="I11:I25" si="1">TEXT(J11,"mmm-yy")</f>
        <v>Jan-00</v>
      </c>
      <c r="J11" s="109"/>
    </row>
    <row r="12" spans="1:11" s="32" customFormat="1" ht="15.95" customHeight="1" x14ac:dyDescent="0.2">
      <c r="A12" s="75">
        <v>2040</v>
      </c>
      <c r="B12" s="80"/>
      <c r="C12" s="84"/>
      <c r="D12" s="78"/>
      <c r="E12" s="55"/>
      <c r="F12" s="78"/>
      <c r="G12" s="78"/>
      <c r="H12" s="77"/>
      <c r="I12" s="79" t="str">
        <f t="shared" si="1"/>
        <v>Jan-00</v>
      </c>
      <c r="J12" s="109"/>
    </row>
    <row r="13" spans="1:11" s="32" customFormat="1" ht="15.95" customHeight="1" x14ac:dyDescent="0.2">
      <c r="A13" s="75">
        <v>2040</v>
      </c>
      <c r="B13" s="80"/>
      <c r="C13" s="84"/>
      <c r="D13" s="78"/>
      <c r="E13" s="55"/>
      <c r="F13" s="78"/>
      <c r="G13" s="78"/>
      <c r="H13" s="77"/>
      <c r="I13" s="79" t="str">
        <f t="shared" si="1"/>
        <v>Jan-00</v>
      </c>
      <c r="J13" s="109"/>
    </row>
    <row r="14" spans="1:11" s="32" customFormat="1" ht="15.95" customHeight="1" x14ac:dyDescent="0.2">
      <c r="A14" s="75">
        <v>2040</v>
      </c>
      <c r="B14" s="80"/>
      <c r="C14" s="84"/>
      <c r="D14" s="78"/>
      <c r="E14" s="55"/>
      <c r="F14" s="78"/>
      <c r="G14" s="78"/>
      <c r="H14" s="77"/>
      <c r="I14" s="79" t="str">
        <f t="shared" si="1"/>
        <v>Jan-00</v>
      </c>
      <c r="J14" s="109"/>
    </row>
    <row r="15" spans="1:11" s="32" customFormat="1" ht="15.95" customHeight="1" x14ac:dyDescent="0.2">
      <c r="A15" s="75">
        <v>2040</v>
      </c>
      <c r="B15" s="80"/>
      <c r="C15" s="84"/>
      <c r="D15" s="78"/>
      <c r="E15" s="55"/>
      <c r="F15" s="78"/>
      <c r="G15" s="78"/>
      <c r="H15" s="77"/>
      <c r="I15" s="79" t="str">
        <f t="shared" si="1"/>
        <v>Jan-00</v>
      </c>
      <c r="J15" s="109"/>
    </row>
    <row r="16" spans="1:11" s="32" customFormat="1" ht="15.95" customHeight="1" x14ac:dyDescent="0.2">
      <c r="A16" s="75">
        <v>2040</v>
      </c>
      <c r="B16" s="80"/>
      <c r="C16" s="84"/>
      <c r="D16" s="78"/>
      <c r="E16" s="55"/>
      <c r="F16" s="78"/>
      <c r="G16" s="78"/>
      <c r="H16" s="77"/>
      <c r="I16" s="79" t="str">
        <f t="shared" si="1"/>
        <v>Jan-00</v>
      </c>
      <c r="J16" s="109"/>
    </row>
    <row r="17" spans="1:10" s="32" customFormat="1" ht="15.95" customHeight="1" x14ac:dyDescent="0.2">
      <c r="A17" s="75">
        <v>2040</v>
      </c>
      <c r="B17" s="80"/>
      <c r="C17" s="84"/>
      <c r="D17" s="78"/>
      <c r="E17" s="55"/>
      <c r="F17" s="78"/>
      <c r="G17" s="78"/>
      <c r="H17" s="77"/>
      <c r="I17" s="79" t="str">
        <f t="shared" si="1"/>
        <v>Jan-00</v>
      </c>
      <c r="J17" s="109"/>
    </row>
    <row r="18" spans="1:10" s="32" customFormat="1" ht="15.95" customHeight="1" x14ac:dyDescent="0.2">
      <c r="A18" s="75">
        <v>2040</v>
      </c>
      <c r="B18" s="80"/>
      <c r="C18" s="84"/>
      <c r="D18" s="78"/>
      <c r="E18" s="55"/>
      <c r="F18" s="78"/>
      <c r="G18" s="78"/>
      <c r="H18" s="77"/>
      <c r="I18" s="79" t="str">
        <f t="shared" si="1"/>
        <v>Jan-00</v>
      </c>
      <c r="J18" s="109"/>
    </row>
    <row r="19" spans="1:10" s="32" customFormat="1" ht="15.95" customHeight="1" x14ac:dyDescent="0.2">
      <c r="A19" s="75">
        <v>2040</v>
      </c>
      <c r="B19" s="80"/>
      <c r="C19" s="84"/>
      <c r="D19" s="78"/>
      <c r="E19" s="55"/>
      <c r="F19" s="78"/>
      <c r="G19" s="78"/>
      <c r="H19" s="77"/>
      <c r="I19" s="79" t="str">
        <f t="shared" si="1"/>
        <v>Jan-00</v>
      </c>
      <c r="J19" s="109"/>
    </row>
    <row r="20" spans="1:10" s="32" customFormat="1" ht="15.95" customHeight="1" x14ac:dyDescent="0.2">
      <c r="A20" s="75">
        <v>2040</v>
      </c>
      <c r="B20" s="80"/>
      <c r="C20" s="84"/>
      <c r="D20" s="78"/>
      <c r="E20" s="55"/>
      <c r="F20" s="78"/>
      <c r="G20" s="78"/>
      <c r="H20" s="77"/>
      <c r="I20" s="79" t="str">
        <f t="shared" si="1"/>
        <v>Jan-00</v>
      </c>
      <c r="J20" s="109"/>
    </row>
    <row r="21" spans="1:10" s="32" customFormat="1" ht="15.95" customHeight="1" x14ac:dyDescent="0.2">
      <c r="A21" s="75">
        <v>2040</v>
      </c>
      <c r="B21" s="80"/>
      <c r="C21" s="84"/>
      <c r="D21" s="78"/>
      <c r="E21" s="55"/>
      <c r="F21" s="78"/>
      <c r="G21" s="78"/>
      <c r="H21" s="77"/>
      <c r="I21" s="79" t="str">
        <f t="shared" si="1"/>
        <v>Jan-00</v>
      </c>
      <c r="J21" s="109"/>
    </row>
    <row r="22" spans="1:10" s="32" customFormat="1" ht="15.95" customHeight="1" x14ac:dyDescent="0.2">
      <c r="A22" s="75">
        <v>2040</v>
      </c>
      <c r="B22" s="80"/>
      <c r="C22" s="84"/>
      <c r="D22" s="78"/>
      <c r="E22" s="55"/>
      <c r="F22" s="78"/>
      <c r="G22" s="78"/>
      <c r="H22" s="77"/>
      <c r="I22" s="79" t="str">
        <f t="shared" si="1"/>
        <v>Jan-00</v>
      </c>
      <c r="J22" s="109"/>
    </row>
    <row r="23" spans="1:10" s="32" customFormat="1" ht="15.95" customHeight="1" x14ac:dyDescent="0.2">
      <c r="A23" s="75">
        <v>2040</v>
      </c>
      <c r="B23" s="80"/>
      <c r="C23" s="84"/>
      <c r="D23" s="78"/>
      <c r="E23" s="55"/>
      <c r="F23" s="78"/>
      <c r="G23" s="78"/>
      <c r="H23" s="77"/>
      <c r="I23" s="79" t="str">
        <f t="shared" si="1"/>
        <v>Jan-00</v>
      </c>
      <c r="J23" s="109"/>
    </row>
    <row r="24" spans="1:10" s="32" customFormat="1" ht="15.95" customHeight="1" x14ac:dyDescent="0.2">
      <c r="A24" s="75">
        <v>2040</v>
      </c>
      <c r="B24" s="76"/>
      <c r="C24" s="84"/>
      <c r="D24" s="83"/>
      <c r="E24" s="55"/>
      <c r="F24" s="78"/>
      <c r="G24" s="78"/>
      <c r="H24" s="77"/>
      <c r="I24" s="79" t="str">
        <f t="shared" si="1"/>
        <v>Jan-00</v>
      </c>
      <c r="J24" s="109"/>
    </row>
    <row r="25" spans="1:10" s="32" customFormat="1" ht="15.95" customHeight="1" x14ac:dyDescent="0.2">
      <c r="A25" s="75">
        <v>2040</v>
      </c>
      <c r="B25" s="76"/>
      <c r="C25" s="84"/>
      <c r="D25" s="83"/>
      <c r="E25" s="55"/>
      <c r="F25" s="78"/>
      <c r="G25" s="78"/>
      <c r="H25" s="77"/>
      <c r="I25" s="79" t="str">
        <f t="shared" si="1"/>
        <v>Jan-00</v>
      </c>
      <c r="J25" s="109"/>
    </row>
    <row r="26" spans="1:10" s="31" customFormat="1" x14ac:dyDescent="0.2">
      <c r="D26" s="82"/>
      <c r="F26" s="82"/>
      <c r="G26" s="82"/>
    </row>
    <row r="27" spans="1:10" s="31" customFormat="1" x14ac:dyDescent="0.2">
      <c r="D27" s="82"/>
      <c r="F27" s="82"/>
      <c r="G27" s="82"/>
    </row>
  </sheetData>
  <mergeCells count="1">
    <mergeCell ref="A1:K1"/>
  </mergeCells>
  <pageMargins left="0.7" right="0.7" top="0.75" bottom="0.75" header="0.3" footer="0.3"/>
  <pageSetup scale="98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2"/>
  <sheetViews>
    <sheetView topLeftCell="B1" workbookViewId="0">
      <pane ySplit="2" topLeftCell="A3" activePane="bottomLeft" state="frozen"/>
      <selection pane="bottomLeft" activeCell="E4" sqref="E4"/>
    </sheetView>
  </sheetViews>
  <sheetFormatPr defaultRowHeight="12.75" x14ac:dyDescent="0.2"/>
  <cols>
    <col min="1" max="1" width="8.7109375" hidden="1" customWidth="1"/>
    <col min="2" max="2" width="10.140625" bestFit="1" customWidth="1"/>
    <col min="3" max="3" width="8.7109375" customWidth="1"/>
    <col min="4" max="4" width="15.7109375" style="9" customWidth="1"/>
    <col min="5" max="5" width="10.28515625" style="31" bestFit="1" customWidth="1"/>
    <col min="6" max="6" width="20.7109375" style="9" customWidth="1"/>
    <col min="7" max="7" width="25.7109375" style="9" customWidth="1"/>
    <col min="8" max="8" width="8" bestFit="1" customWidth="1"/>
    <col min="9" max="9" width="8" customWidth="1"/>
  </cols>
  <sheetData>
    <row r="1" spans="1:11" s="31" customFormat="1" ht="26.25" customHeight="1" x14ac:dyDescent="0.4">
      <c r="A1" s="267" t="s">
        <v>20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s="98" customFormat="1" ht="93.75" customHeight="1" x14ac:dyDescent="0.2">
      <c r="A2" s="91" t="s">
        <v>26</v>
      </c>
      <c r="B2" s="92" t="s">
        <v>35</v>
      </c>
      <c r="C2" s="93" t="s">
        <v>2</v>
      </c>
      <c r="D2" s="94" t="s">
        <v>4</v>
      </c>
      <c r="E2" s="95" t="s">
        <v>7</v>
      </c>
      <c r="F2" s="94" t="s">
        <v>36</v>
      </c>
      <c r="G2" s="94" t="s">
        <v>8</v>
      </c>
      <c r="H2" s="96" t="s">
        <v>27</v>
      </c>
      <c r="I2" s="97" t="s">
        <v>3</v>
      </c>
      <c r="J2" s="92" t="s">
        <v>34</v>
      </c>
    </row>
    <row r="3" spans="1:11" s="110" customFormat="1" ht="15.95" customHeight="1" thickBot="1" x14ac:dyDescent="0.25">
      <c r="A3" s="106">
        <v>2040</v>
      </c>
      <c r="B3" s="105">
        <v>43361</v>
      </c>
      <c r="C3" s="111"/>
      <c r="D3" s="66" t="s">
        <v>116</v>
      </c>
      <c r="E3" s="131">
        <v>15.48</v>
      </c>
      <c r="F3" s="66" t="s">
        <v>117</v>
      </c>
      <c r="G3" s="66" t="s">
        <v>118</v>
      </c>
      <c r="H3" s="73" t="s">
        <v>62</v>
      </c>
      <c r="I3" s="108" t="str">
        <f>TEXT(J3,"mmm-yy")</f>
        <v>Sep-18</v>
      </c>
      <c r="J3" s="109">
        <v>43361</v>
      </c>
    </row>
    <row r="4" spans="1:11" s="102" customFormat="1" ht="15.95" customHeight="1" thickBot="1" x14ac:dyDescent="0.25">
      <c r="A4" s="106">
        <v>2040</v>
      </c>
      <c r="B4" s="105"/>
      <c r="C4" s="111"/>
      <c r="D4" s="135"/>
      <c r="E4" s="240">
        <f>SUM(E3)</f>
        <v>15.48</v>
      </c>
      <c r="F4" s="130"/>
      <c r="G4" s="66"/>
      <c r="H4" s="73"/>
      <c r="I4" s="108" t="str">
        <f t="shared" ref="I4:I9" si="0">TEXT(J4,"mmm-yy")</f>
        <v>Jan-00</v>
      </c>
      <c r="J4" s="109"/>
    </row>
    <row r="5" spans="1:11" s="82" customFormat="1" ht="15.95" customHeight="1" x14ac:dyDescent="0.2">
      <c r="A5" s="75">
        <v>2040</v>
      </c>
      <c r="B5" s="80"/>
      <c r="C5" s="84"/>
      <c r="D5" s="136"/>
      <c r="E5" s="133"/>
      <c r="F5" s="137"/>
      <c r="G5" s="78"/>
      <c r="H5" s="77"/>
      <c r="I5" s="79" t="str">
        <f t="shared" si="0"/>
        <v>Jan-00</v>
      </c>
      <c r="J5" s="109"/>
    </row>
    <row r="6" spans="1:11" s="82" customFormat="1" ht="15.95" customHeight="1" x14ac:dyDescent="0.2">
      <c r="A6" s="75">
        <v>2040</v>
      </c>
      <c r="B6" s="80"/>
      <c r="C6" s="84"/>
      <c r="D6" s="78"/>
      <c r="E6" s="133"/>
      <c r="F6" s="78"/>
      <c r="G6" s="78"/>
      <c r="H6" s="77"/>
      <c r="I6" s="79" t="str">
        <f t="shared" si="0"/>
        <v>Jan-00</v>
      </c>
      <c r="J6" s="109"/>
    </row>
    <row r="7" spans="1:11" s="82" customFormat="1" ht="15.95" customHeight="1" x14ac:dyDescent="0.2">
      <c r="A7" s="75">
        <v>2040</v>
      </c>
      <c r="B7" s="80"/>
      <c r="C7" s="84"/>
      <c r="D7" s="78"/>
      <c r="E7" s="55"/>
      <c r="F7" s="78"/>
      <c r="G7" s="78"/>
      <c r="H7" s="77"/>
      <c r="I7" s="79" t="str">
        <f t="shared" si="0"/>
        <v>Jan-00</v>
      </c>
      <c r="J7" s="109"/>
    </row>
    <row r="8" spans="1:11" s="82" customFormat="1" ht="15.95" customHeight="1" x14ac:dyDescent="0.2">
      <c r="A8" s="75">
        <v>2040</v>
      </c>
      <c r="B8" s="80"/>
      <c r="C8" s="84"/>
      <c r="D8" s="78"/>
      <c r="E8" s="55"/>
      <c r="F8" s="78"/>
      <c r="G8" s="78"/>
      <c r="H8" s="77"/>
      <c r="I8" s="79" t="str">
        <f t="shared" si="0"/>
        <v>Jan-00</v>
      </c>
      <c r="J8" s="109"/>
    </row>
    <row r="9" spans="1:11" s="32" customFormat="1" ht="15.95" customHeight="1" x14ac:dyDescent="0.2">
      <c r="A9" s="75">
        <v>2040</v>
      </c>
      <c r="B9" s="80"/>
      <c r="C9" s="84"/>
      <c r="D9" s="78"/>
      <c r="E9" s="55"/>
      <c r="F9" s="78"/>
      <c r="G9" s="78"/>
      <c r="H9" s="77"/>
      <c r="I9" s="79" t="str">
        <f t="shared" si="0"/>
        <v>Jan-00</v>
      </c>
      <c r="J9" s="109"/>
    </row>
    <row r="10" spans="1:11" s="32" customFormat="1" ht="15.95" customHeight="1" x14ac:dyDescent="0.2">
      <c r="A10" s="75">
        <v>2040</v>
      </c>
      <c r="B10" s="80"/>
      <c r="C10" s="84"/>
      <c r="D10" s="78"/>
      <c r="E10" s="55"/>
      <c r="F10" s="78"/>
      <c r="G10" s="78"/>
      <c r="H10" s="77"/>
      <c r="I10" s="79" t="str">
        <f>TEXT(J10,"mmm-yy")</f>
        <v>Jan-00</v>
      </c>
      <c r="J10" s="109"/>
    </row>
    <row r="11" spans="1:11" s="32" customFormat="1" ht="15.95" customHeight="1" x14ac:dyDescent="0.2">
      <c r="A11" s="75">
        <v>2040</v>
      </c>
      <c r="B11" s="80"/>
      <c r="C11" s="84"/>
      <c r="D11" s="78"/>
      <c r="E11" s="55"/>
      <c r="F11" s="78"/>
      <c r="G11" s="78"/>
      <c r="H11" s="77"/>
      <c r="I11" s="79" t="str">
        <f t="shared" ref="I11:I25" si="1">TEXT(J11,"mmm-yy")</f>
        <v>Jan-00</v>
      </c>
      <c r="J11" s="109"/>
    </row>
    <row r="12" spans="1:11" s="32" customFormat="1" ht="15.95" customHeight="1" x14ac:dyDescent="0.2">
      <c r="A12" s="75">
        <v>2040</v>
      </c>
      <c r="B12" s="80"/>
      <c r="C12" s="84"/>
      <c r="D12" s="78"/>
      <c r="E12" s="55"/>
      <c r="F12" s="78"/>
      <c r="G12" s="78"/>
      <c r="H12" s="77"/>
      <c r="I12" s="79" t="str">
        <f t="shared" si="1"/>
        <v>Jan-00</v>
      </c>
      <c r="J12" s="109"/>
    </row>
    <row r="13" spans="1:11" s="32" customFormat="1" ht="15.95" customHeight="1" x14ac:dyDescent="0.2">
      <c r="A13" s="75">
        <v>2040</v>
      </c>
      <c r="B13" s="80"/>
      <c r="C13" s="84"/>
      <c r="D13" s="78"/>
      <c r="E13" s="55"/>
      <c r="F13" s="78"/>
      <c r="G13" s="78"/>
      <c r="H13" s="77"/>
      <c r="I13" s="79" t="str">
        <f t="shared" si="1"/>
        <v>Jan-00</v>
      </c>
      <c r="J13" s="109"/>
    </row>
    <row r="14" spans="1:11" s="32" customFormat="1" ht="15.95" customHeight="1" x14ac:dyDescent="0.2">
      <c r="A14" s="75">
        <v>2040</v>
      </c>
      <c r="B14" s="80"/>
      <c r="C14" s="84"/>
      <c r="D14" s="78"/>
      <c r="E14" s="55"/>
      <c r="F14" s="78"/>
      <c r="G14" s="78"/>
      <c r="H14" s="77"/>
      <c r="I14" s="79" t="str">
        <f t="shared" si="1"/>
        <v>Jan-00</v>
      </c>
      <c r="J14" s="109"/>
    </row>
    <row r="15" spans="1:11" s="32" customFormat="1" ht="15.95" customHeight="1" x14ac:dyDescent="0.2">
      <c r="A15" s="75">
        <v>2040</v>
      </c>
      <c r="B15" s="80"/>
      <c r="C15" s="84"/>
      <c r="D15" s="78"/>
      <c r="E15" s="55"/>
      <c r="F15" s="78"/>
      <c r="G15" s="78"/>
      <c r="H15" s="77"/>
      <c r="I15" s="79" t="str">
        <f t="shared" si="1"/>
        <v>Jan-00</v>
      </c>
      <c r="J15" s="109"/>
    </row>
    <row r="16" spans="1:11" s="32" customFormat="1" ht="15.95" customHeight="1" x14ac:dyDescent="0.2">
      <c r="A16" s="75">
        <v>2040</v>
      </c>
      <c r="B16" s="80"/>
      <c r="C16" s="84"/>
      <c r="D16" s="78"/>
      <c r="E16" s="55"/>
      <c r="F16" s="78"/>
      <c r="G16" s="78"/>
      <c r="H16" s="77"/>
      <c r="I16" s="79" t="str">
        <f t="shared" si="1"/>
        <v>Jan-00</v>
      </c>
      <c r="J16" s="109"/>
    </row>
    <row r="17" spans="1:10" s="32" customFormat="1" ht="15.95" customHeight="1" x14ac:dyDescent="0.2">
      <c r="A17" s="75">
        <v>2040</v>
      </c>
      <c r="B17" s="80"/>
      <c r="C17" s="84"/>
      <c r="D17" s="78"/>
      <c r="E17" s="55"/>
      <c r="F17" s="78"/>
      <c r="G17" s="78"/>
      <c r="H17" s="77"/>
      <c r="I17" s="79" t="str">
        <f t="shared" si="1"/>
        <v>Jan-00</v>
      </c>
      <c r="J17" s="109"/>
    </row>
    <row r="18" spans="1:10" s="32" customFormat="1" ht="15.95" customHeight="1" x14ac:dyDescent="0.2">
      <c r="A18" s="75">
        <v>2040</v>
      </c>
      <c r="B18" s="80"/>
      <c r="C18" s="84"/>
      <c r="D18" s="78"/>
      <c r="E18" s="55"/>
      <c r="F18" s="78"/>
      <c r="G18" s="78"/>
      <c r="H18" s="77"/>
      <c r="I18" s="79" t="str">
        <f t="shared" si="1"/>
        <v>Jan-00</v>
      </c>
      <c r="J18" s="109"/>
    </row>
    <row r="19" spans="1:10" s="32" customFormat="1" ht="15.95" customHeight="1" x14ac:dyDescent="0.2">
      <c r="A19" s="75">
        <v>2040</v>
      </c>
      <c r="B19" s="80"/>
      <c r="C19" s="84"/>
      <c r="D19" s="78"/>
      <c r="E19" s="55"/>
      <c r="F19" s="78"/>
      <c r="G19" s="78"/>
      <c r="H19" s="77"/>
      <c r="I19" s="79" t="str">
        <f t="shared" si="1"/>
        <v>Jan-00</v>
      </c>
      <c r="J19" s="109"/>
    </row>
    <row r="20" spans="1:10" s="32" customFormat="1" ht="15.95" customHeight="1" x14ac:dyDescent="0.2">
      <c r="A20" s="75">
        <v>2040</v>
      </c>
      <c r="B20" s="80"/>
      <c r="C20" s="84"/>
      <c r="D20" s="78"/>
      <c r="E20" s="55"/>
      <c r="F20" s="78"/>
      <c r="G20" s="78"/>
      <c r="H20" s="77"/>
      <c r="I20" s="79" t="str">
        <f t="shared" si="1"/>
        <v>Jan-00</v>
      </c>
      <c r="J20" s="109"/>
    </row>
    <row r="21" spans="1:10" s="32" customFormat="1" ht="15.95" customHeight="1" x14ac:dyDescent="0.2">
      <c r="A21" s="75">
        <v>2040</v>
      </c>
      <c r="B21" s="80"/>
      <c r="C21" s="84"/>
      <c r="D21" s="78"/>
      <c r="E21" s="55"/>
      <c r="F21" s="78"/>
      <c r="G21" s="78"/>
      <c r="H21" s="77"/>
      <c r="I21" s="79" t="str">
        <f t="shared" si="1"/>
        <v>Jan-00</v>
      </c>
      <c r="J21" s="109"/>
    </row>
    <row r="22" spans="1:10" s="32" customFormat="1" ht="15.95" customHeight="1" x14ac:dyDescent="0.2">
      <c r="A22" s="75">
        <v>2040</v>
      </c>
      <c r="B22" s="80"/>
      <c r="C22" s="84"/>
      <c r="D22" s="78"/>
      <c r="E22" s="55"/>
      <c r="F22" s="78"/>
      <c r="G22" s="78"/>
      <c r="H22" s="77"/>
      <c r="I22" s="79" t="str">
        <f t="shared" si="1"/>
        <v>Jan-00</v>
      </c>
      <c r="J22" s="109"/>
    </row>
    <row r="23" spans="1:10" s="32" customFormat="1" ht="15.95" customHeight="1" x14ac:dyDescent="0.2">
      <c r="A23" s="75">
        <v>2040</v>
      </c>
      <c r="B23" s="80"/>
      <c r="C23" s="84"/>
      <c r="D23" s="78"/>
      <c r="E23" s="55"/>
      <c r="F23" s="78"/>
      <c r="G23" s="78"/>
      <c r="H23" s="77"/>
      <c r="I23" s="79" t="str">
        <f t="shared" si="1"/>
        <v>Jan-00</v>
      </c>
      <c r="J23" s="109"/>
    </row>
    <row r="24" spans="1:10" s="32" customFormat="1" ht="15.95" customHeight="1" x14ac:dyDescent="0.2">
      <c r="A24" s="75">
        <v>2040</v>
      </c>
      <c r="B24" s="76"/>
      <c r="C24" s="84"/>
      <c r="D24" s="83"/>
      <c r="E24" s="55"/>
      <c r="F24" s="78"/>
      <c r="G24" s="78"/>
      <c r="H24" s="77"/>
      <c r="I24" s="79" t="str">
        <f t="shared" si="1"/>
        <v>Jan-00</v>
      </c>
      <c r="J24" s="109"/>
    </row>
    <row r="25" spans="1:10" s="32" customFormat="1" ht="15.95" customHeight="1" x14ac:dyDescent="0.2">
      <c r="A25" s="75">
        <v>2040</v>
      </c>
      <c r="B25" s="76"/>
      <c r="C25" s="84"/>
      <c r="D25" s="83"/>
      <c r="E25" s="55"/>
      <c r="F25" s="78"/>
      <c r="G25" s="78"/>
      <c r="H25" s="77"/>
      <c r="I25" s="79" t="str">
        <f t="shared" si="1"/>
        <v>Jan-00</v>
      </c>
      <c r="J25" s="109"/>
    </row>
    <row r="26" spans="1:10" s="31" customFormat="1" x14ac:dyDescent="0.2">
      <c r="D26" s="82"/>
      <c r="F26" s="82"/>
      <c r="G26" s="82"/>
    </row>
    <row r="27" spans="1:10" s="31" customFormat="1" x14ac:dyDescent="0.2">
      <c r="D27" s="82"/>
      <c r="F27" s="82"/>
      <c r="G27" s="82"/>
    </row>
    <row r="28" spans="1:10" s="31" customFormat="1" x14ac:dyDescent="0.2">
      <c r="D28" s="82"/>
      <c r="F28" s="82"/>
      <c r="G28" s="82"/>
    </row>
    <row r="29" spans="1:10" s="31" customFormat="1" x14ac:dyDescent="0.2">
      <c r="D29" s="82"/>
      <c r="F29" s="82"/>
      <c r="G29" s="82"/>
    </row>
    <row r="30" spans="1:10" s="31" customFormat="1" x14ac:dyDescent="0.2">
      <c r="D30" s="82"/>
      <c r="F30" s="82"/>
      <c r="G30" s="82"/>
    </row>
    <row r="31" spans="1:10" s="31" customFormat="1" x14ac:dyDescent="0.2">
      <c r="D31" s="82"/>
      <c r="F31" s="82"/>
      <c r="G31" s="82"/>
    </row>
    <row r="32" spans="1:10" s="31" customFormat="1" x14ac:dyDescent="0.2">
      <c r="D32" s="82"/>
      <c r="F32" s="82"/>
      <c r="G32" s="82"/>
    </row>
  </sheetData>
  <mergeCells count="1">
    <mergeCell ref="A1:K1"/>
  </mergeCells>
  <phoneticPr fontId="0" type="noConversion"/>
  <printOptions horizontalCentered="1"/>
  <pageMargins left="0.25" right="0.25" top="1.18" bottom="1" header="0.5" footer="0.5"/>
  <pageSetup scale="75" orientation="landscape" r:id="rId1"/>
  <headerFooter alignWithMargins="0">
    <oddFooter>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153"/>
  <sheetViews>
    <sheetView topLeftCell="B1" workbookViewId="0">
      <selection activeCell="F10" sqref="F10"/>
    </sheetView>
  </sheetViews>
  <sheetFormatPr defaultRowHeight="12.75" x14ac:dyDescent="0.2"/>
  <cols>
    <col min="1" max="1" width="8.7109375" style="5" hidden="1" customWidth="1"/>
    <col min="2" max="2" width="10.140625" style="5" bestFit="1" customWidth="1"/>
    <col min="3" max="3" width="8.7109375" style="5" customWidth="1"/>
    <col min="4" max="4" width="18.85546875" style="9" bestFit="1" customWidth="1"/>
    <col min="5" max="5" width="10.28515625" style="32" bestFit="1" customWidth="1"/>
    <col min="6" max="6" width="22.85546875" style="9" bestFit="1" customWidth="1"/>
    <col min="7" max="7" width="30.28515625" style="9" bestFit="1" customWidth="1"/>
    <col min="8" max="8" width="9.42578125" style="5" bestFit="1" customWidth="1"/>
    <col min="9" max="9" width="8" style="5" customWidth="1"/>
    <col min="10" max="10" width="10.140625" style="5" bestFit="1" customWidth="1"/>
    <col min="11" max="16384" width="9.140625" style="5"/>
  </cols>
  <sheetData>
    <row r="1" spans="1:11" s="32" customFormat="1" ht="26.25" x14ac:dyDescent="0.4">
      <c r="A1" s="267" t="s">
        <v>25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s="98" customFormat="1" ht="93.75" customHeight="1" x14ac:dyDescent="0.2">
      <c r="A2" s="91" t="s">
        <v>26</v>
      </c>
      <c r="B2" s="92" t="s">
        <v>35</v>
      </c>
      <c r="C2" s="93" t="s">
        <v>2</v>
      </c>
      <c r="D2" s="94" t="s">
        <v>4</v>
      </c>
      <c r="E2" s="95" t="s">
        <v>7</v>
      </c>
      <c r="F2" s="94" t="s">
        <v>36</v>
      </c>
      <c r="G2" s="94" t="s">
        <v>8</v>
      </c>
      <c r="H2" s="96" t="s">
        <v>27</v>
      </c>
      <c r="I2" s="97" t="s">
        <v>3</v>
      </c>
      <c r="J2" s="92" t="s">
        <v>34</v>
      </c>
    </row>
    <row r="3" spans="1:11" ht="15.95" customHeight="1" x14ac:dyDescent="0.2">
      <c r="A3" s="51"/>
      <c r="B3" s="52">
        <v>43153</v>
      </c>
      <c r="C3" s="1"/>
      <c r="D3" s="66"/>
      <c r="E3" s="107">
        <v>84.69</v>
      </c>
      <c r="F3" s="66" t="s">
        <v>60</v>
      </c>
      <c r="G3" s="66" t="s">
        <v>61</v>
      </c>
      <c r="H3" s="73" t="s">
        <v>62</v>
      </c>
      <c r="I3" s="79" t="str">
        <f t="shared" ref="I3:I24" si="0">TEXT(J3,"mmm-yy")</f>
        <v>Feb-18</v>
      </c>
      <c r="J3" s="101">
        <v>43153</v>
      </c>
      <c r="K3" s="49"/>
    </row>
    <row r="4" spans="1:11" ht="15.95" customHeight="1" x14ac:dyDescent="0.2">
      <c r="A4" s="51"/>
      <c r="B4" s="52">
        <v>43204</v>
      </c>
      <c r="C4" s="1"/>
      <c r="D4" s="66" t="s">
        <v>69</v>
      </c>
      <c r="E4" s="107">
        <v>401.6</v>
      </c>
      <c r="F4" s="66" t="s">
        <v>75</v>
      </c>
      <c r="G4" s="66" t="s">
        <v>76</v>
      </c>
      <c r="H4" s="73" t="s">
        <v>62</v>
      </c>
      <c r="I4" s="79" t="str">
        <f t="shared" si="0"/>
        <v>Apr-18</v>
      </c>
      <c r="J4" s="100">
        <v>43204</v>
      </c>
      <c r="K4" s="49"/>
    </row>
    <row r="5" spans="1:11" s="49" customFormat="1" ht="15.95" customHeight="1" x14ac:dyDescent="0.2">
      <c r="A5" s="51"/>
      <c r="B5" s="52">
        <v>43207</v>
      </c>
      <c r="C5" s="1"/>
      <c r="D5" s="66" t="s">
        <v>69</v>
      </c>
      <c r="E5" s="107">
        <v>25</v>
      </c>
      <c r="F5" s="66" t="s">
        <v>73</v>
      </c>
      <c r="G5" s="66" t="s">
        <v>74</v>
      </c>
      <c r="H5" s="73" t="s">
        <v>62</v>
      </c>
      <c r="I5" s="79" t="str">
        <f>TEXT(J5,"mmm-yy")</f>
        <v>Apr-18</v>
      </c>
      <c r="J5" s="100">
        <v>43207</v>
      </c>
    </row>
    <row r="6" spans="1:11" ht="17.25" customHeight="1" x14ac:dyDescent="0.2">
      <c r="A6" s="51"/>
      <c r="B6" s="105">
        <v>43209</v>
      </c>
      <c r="C6" s="1"/>
      <c r="D6" s="66" t="s">
        <v>69</v>
      </c>
      <c r="E6" s="107">
        <v>186</v>
      </c>
      <c r="F6" s="66" t="s">
        <v>77</v>
      </c>
      <c r="G6" s="66" t="s">
        <v>78</v>
      </c>
      <c r="H6" s="73" t="s">
        <v>62</v>
      </c>
      <c r="I6" s="79" t="str">
        <f t="shared" si="0"/>
        <v>Apr-18</v>
      </c>
      <c r="J6" s="101">
        <v>43209</v>
      </c>
      <c r="K6" s="49"/>
    </row>
    <row r="7" spans="1:11" ht="15.95" customHeight="1" x14ac:dyDescent="0.2">
      <c r="A7" s="51"/>
      <c r="B7" s="52">
        <v>43225</v>
      </c>
      <c r="C7" s="1"/>
      <c r="D7" s="66" t="s">
        <v>69</v>
      </c>
      <c r="E7" s="107">
        <v>100</v>
      </c>
      <c r="F7" s="66" t="s">
        <v>65</v>
      </c>
      <c r="G7" s="66" t="s">
        <v>84</v>
      </c>
      <c r="H7" s="73" t="s">
        <v>62</v>
      </c>
      <c r="I7" s="79" t="str">
        <f t="shared" si="0"/>
        <v>May-18</v>
      </c>
      <c r="J7" s="100">
        <v>43225</v>
      </c>
      <c r="K7" s="49"/>
    </row>
    <row r="8" spans="1:11" ht="15.95" customHeight="1" x14ac:dyDescent="0.2">
      <c r="A8" s="51"/>
      <c r="B8" s="52">
        <v>43230</v>
      </c>
      <c r="C8" s="1"/>
      <c r="D8" s="66" t="s">
        <v>69</v>
      </c>
      <c r="E8" s="131">
        <v>5.4</v>
      </c>
      <c r="F8" s="66" t="s">
        <v>87</v>
      </c>
      <c r="G8" s="66" t="s">
        <v>88</v>
      </c>
      <c r="H8" s="73" t="s">
        <v>62</v>
      </c>
      <c r="I8" s="79" t="str">
        <f t="shared" si="0"/>
        <v>May-18</v>
      </c>
      <c r="J8" s="100">
        <v>43230</v>
      </c>
      <c r="K8" s="49"/>
    </row>
    <row r="9" spans="1:11" ht="15.95" customHeight="1" x14ac:dyDescent="0.2">
      <c r="A9" s="51"/>
      <c r="B9" s="52">
        <v>43245</v>
      </c>
      <c r="C9" s="1"/>
      <c r="D9" s="135" t="s">
        <v>94</v>
      </c>
      <c r="E9" s="107">
        <v>10</v>
      </c>
      <c r="F9" s="130" t="s">
        <v>95</v>
      </c>
      <c r="G9" s="66" t="s">
        <v>98</v>
      </c>
      <c r="H9" s="73" t="s">
        <v>62</v>
      </c>
      <c r="I9" s="79" t="str">
        <f t="shared" si="0"/>
        <v>May-18</v>
      </c>
      <c r="J9" s="100">
        <v>43245</v>
      </c>
      <c r="K9" s="49"/>
    </row>
    <row r="10" spans="1:11" ht="15.95" customHeight="1" x14ac:dyDescent="0.2">
      <c r="A10" s="51">
        <v>2060</v>
      </c>
      <c r="B10" s="52">
        <v>43256</v>
      </c>
      <c r="C10" s="1"/>
      <c r="D10" s="66" t="s">
        <v>69</v>
      </c>
      <c r="E10" s="128">
        <v>45.18</v>
      </c>
      <c r="F10" s="66" t="s">
        <v>75</v>
      </c>
      <c r="G10" s="66"/>
      <c r="H10" s="73" t="s">
        <v>62</v>
      </c>
      <c r="I10" s="79" t="str">
        <f t="shared" si="0"/>
        <v>Jun-18</v>
      </c>
      <c r="J10" s="100">
        <v>43256</v>
      </c>
      <c r="K10" s="49"/>
    </row>
    <row r="11" spans="1:11" ht="15.95" customHeight="1" x14ac:dyDescent="0.2">
      <c r="A11" s="51">
        <v>2060</v>
      </c>
      <c r="B11" s="52">
        <v>43348</v>
      </c>
      <c r="C11" s="1"/>
      <c r="D11" s="66" t="s">
        <v>69</v>
      </c>
      <c r="E11" s="107">
        <v>100</v>
      </c>
      <c r="F11" s="66" t="s">
        <v>105</v>
      </c>
      <c r="G11" s="66" t="s">
        <v>106</v>
      </c>
      <c r="H11" s="73" t="s">
        <v>62</v>
      </c>
      <c r="I11" s="79" t="str">
        <f t="shared" si="0"/>
        <v>Sep-18</v>
      </c>
      <c r="J11" s="101">
        <v>43348</v>
      </c>
      <c r="K11" s="49"/>
    </row>
    <row r="12" spans="1:11" ht="15.95" customHeight="1" x14ac:dyDescent="0.2">
      <c r="A12" s="51">
        <v>2060</v>
      </c>
      <c r="B12" s="52">
        <v>43398</v>
      </c>
      <c r="C12" s="1"/>
      <c r="D12" s="66" t="s">
        <v>69</v>
      </c>
      <c r="E12" s="107">
        <v>74.900000000000006</v>
      </c>
      <c r="F12" s="66" t="s">
        <v>123</v>
      </c>
      <c r="G12" s="66" t="s">
        <v>124</v>
      </c>
      <c r="H12" s="73" t="s">
        <v>62</v>
      </c>
      <c r="I12" s="79" t="str">
        <f t="shared" si="0"/>
        <v>Oct-18</v>
      </c>
      <c r="J12" s="101">
        <v>43398</v>
      </c>
      <c r="K12" s="49"/>
    </row>
    <row r="13" spans="1:11" ht="15.95" customHeight="1" thickBot="1" x14ac:dyDescent="0.25">
      <c r="A13" s="51">
        <v>2060</v>
      </c>
      <c r="B13" s="52">
        <v>43452</v>
      </c>
      <c r="C13" s="1"/>
      <c r="D13" s="66" t="s">
        <v>89</v>
      </c>
      <c r="E13" s="131">
        <v>8</v>
      </c>
      <c r="F13" s="66" t="s">
        <v>89</v>
      </c>
      <c r="G13" s="66" t="s">
        <v>224</v>
      </c>
      <c r="H13" s="73" t="s">
        <v>62</v>
      </c>
      <c r="I13" s="79" t="str">
        <f t="shared" si="0"/>
        <v>Dec-18</v>
      </c>
      <c r="J13" s="101">
        <v>43452</v>
      </c>
      <c r="K13" s="49"/>
    </row>
    <row r="14" spans="1:11" ht="15.95" customHeight="1" thickBot="1" x14ac:dyDescent="0.25">
      <c r="A14" s="51">
        <v>2060</v>
      </c>
      <c r="B14" s="52"/>
      <c r="C14" s="1"/>
      <c r="D14" s="135"/>
      <c r="E14" s="240">
        <f>SUM(E3:E13)</f>
        <v>1040.77</v>
      </c>
      <c r="F14" s="130"/>
      <c r="G14" s="66"/>
      <c r="H14" s="73"/>
      <c r="I14" s="79" t="str">
        <f t="shared" si="0"/>
        <v>Jan-00</v>
      </c>
      <c r="J14" s="101"/>
      <c r="K14" s="49"/>
    </row>
    <row r="15" spans="1:11" ht="15.95" customHeight="1" x14ac:dyDescent="0.2">
      <c r="A15" s="51">
        <v>2060</v>
      </c>
      <c r="B15" s="52"/>
      <c r="C15" s="1"/>
      <c r="D15" s="7"/>
      <c r="E15" s="133"/>
      <c r="F15" s="7"/>
      <c r="G15" s="7"/>
      <c r="H15" s="50"/>
      <c r="I15" s="79" t="str">
        <f t="shared" si="0"/>
        <v>Jan-00</v>
      </c>
      <c r="J15" s="101"/>
      <c r="K15" s="49"/>
    </row>
    <row r="16" spans="1:11" ht="15.95" customHeight="1" x14ac:dyDescent="0.2">
      <c r="A16" s="51">
        <v>2060</v>
      </c>
      <c r="B16" s="52"/>
      <c r="C16" s="1"/>
      <c r="D16" s="7"/>
      <c r="E16" s="55"/>
      <c r="F16" s="7"/>
      <c r="G16" s="7"/>
      <c r="H16" s="50"/>
      <c r="I16" s="79" t="str">
        <f t="shared" si="0"/>
        <v>Jan-00</v>
      </c>
      <c r="J16" s="50"/>
    </row>
    <row r="17" spans="1:10" ht="15.95" customHeight="1" x14ac:dyDescent="0.2">
      <c r="A17" s="51">
        <v>2060</v>
      </c>
      <c r="B17" s="52"/>
      <c r="C17" s="1"/>
      <c r="D17" s="7"/>
      <c r="E17" s="55"/>
      <c r="F17" s="7"/>
      <c r="G17" s="7"/>
      <c r="H17" s="50"/>
      <c r="I17" s="79" t="str">
        <f t="shared" si="0"/>
        <v>Jan-00</v>
      </c>
      <c r="J17" s="50"/>
    </row>
    <row r="18" spans="1:10" ht="15.95" customHeight="1" x14ac:dyDescent="0.2">
      <c r="A18" s="51">
        <v>2060</v>
      </c>
      <c r="B18" s="52"/>
      <c r="C18" s="1"/>
      <c r="D18" s="7"/>
      <c r="E18" s="55"/>
      <c r="F18" s="7"/>
      <c r="G18" s="7"/>
      <c r="H18" s="50"/>
      <c r="I18" s="79" t="str">
        <f t="shared" si="0"/>
        <v>Jan-00</v>
      </c>
      <c r="J18" s="50"/>
    </row>
    <row r="19" spans="1:10" ht="15.95" customHeight="1" x14ac:dyDescent="0.2">
      <c r="A19" s="51">
        <v>2060</v>
      </c>
      <c r="B19" s="52"/>
      <c r="C19" s="1"/>
      <c r="D19" s="7"/>
      <c r="E19" s="55"/>
      <c r="F19" s="7"/>
      <c r="G19" s="7"/>
      <c r="H19" s="50"/>
      <c r="I19" s="79" t="str">
        <f t="shared" si="0"/>
        <v>Jan-00</v>
      </c>
      <c r="J19" s="50"/>
    </row>
    <row r="20" spans="1:10" ht="15.95" customHeight="1" x14ac:dyDescent="0.2">
      <c r="A20" s="51">
        <v>2060</v>
      </c>
      <c r="B20" s="52"/>
      <c r="C20" s="1"/>
      <c r="D20" s="7"/>
      <c r="E20" s="55"/>
      <c r="F20" s="7"/>
      <c r="G20" s="7"/>
      <c r="H20" s="50"/>
      <c r="I20" s="79" t="str">
        <f t="shared" si="0"/>
        <v>Jan-00</v>
      </c>
      <c r="J20" s="50"/>
    </row>
    <row r="21" spans="1:10" ht="15.95" customHeight="1" x14ac:dyDescent="0.2">
      <c r="A21" s="51">
        <v>2060</v>
      </c>
      <c r="B21" s="52"/>
      <c r="C21" s="1"/>
      <c r="D21" s="8"/>
      <c r="E21" s="55"/>
      <c r="F21" s="7"/>
      <c r="G21" s="7"/>
      <c r="H21" s="50"/>
      <c r="I21" s="79" t="str">
        <f t="shared" si="0"/>
        <v>Jan-00</v>
      </c>
      <c r="J21" s="50"/>
    </row>
    <row r="22" spans="1:10" ht="15.95" customHeight="1" x14ac:dyDescent="0.2">
      <c r="A22" s="51">
        <v>2060</v>
      </c>
      <c r="B22" s="52"/>
      <c r="C22" s="1"/>
      <c r="D22" s="8"/>
      <c r="E22" s="55"/>
      <c r="F22" s="7"/>
      <c r="G22" s="7"/>
      <c r="H22" s="50"/>
      <c r="I22" s="79" t="str">
        <f t="shared" si="0"/>
        <v>Jan-00</v>
      </c>
      <c r="J22" s="50"/>
    </row>
    <row r="23" spans="1:10" ht="15.95" customHeight="1" x14ac:dyDescent="0.2">
      <c r="A23" s="51">
        <v>2060</v>
      </c>
      <c r="B23" s="52"/>
      <c r="C23" s="1"/>
      <c r="D23" s="8"/>
      <c r="E23" s="55"/>
      <c r="F23" s="7"/>
      <c r="G23" s="7"/>
      <c r="H23" s="50"/>
      <c r="I23" s="79" t="str">
        <f t="shared" si="0"/>
        <v>Jan-00</v>
      </c>
      <c r="J23" s="50"/>
    </row>
    <row r="24" spans="1:10" ht="15.95" customHeight="1" x14ac:dyDescent="0.2">
      <c r="A24" s="51">
        <v>2060</v>
      </c>
      <c r="B24" s="52"/>
      <c r="C24" s="1"/>
      <c r="D24" s="8"/>
      <c r="E24" s="55"/>
      <c r="F24" s="7"/>
      <c r="G24" s="7"/>
      <c r="H24" s="50"/>
      <c r="I24" s="79" t="str">
        <f t="shared" si="0"/>
        <v>Jan-00</v>
      </c>
      <c r="J24" s="50"/>
    </row>
    <row r="153" spans="2:2" x14ac:dyDescent="0.2">
      <c r="B153" s="5" t="s">
        <v>37</v>
      </c>
    </row>
  </sheetData>
  <mergeCells count="1">
    <mergeCell ref="A1:K1"/>
  </mergeCells>
  <pageMargins left="0.7" right="0.7" top="0.75" bottom="0.75" header="0.3" footer="0.3"/>
  <pageSetup paperSize="9" scale="98" fitToHeight="0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150"/>
  <sheetViews>
    <sheetView tabSelected="1" topLeftCell="A121" workbookViewId="0">
      <selection activeCell="G150" sqref="G150"/>
    </sheetView>
  </sheetViews>
  <sheetFormatPr defaultRowHeight="12.75" x14ac:dyDescent="0.2"/>
  <cols>
    <col min="1" max="1" width="11.28515625" customWidth="1"/>
    <col min="2" max="2" width="17.85546875" customWidth="1"/>
    <col min="3" max="3" width="25.140625" customWidth="1"/>
    <col min="4" max="4" width="21.140625" customWidth="1"/>
    <col min="5" max="5" width="17.5703125" bestFit="1" customWidth="1"/>
    <col min="6" max="6" width="20.140625" customWidth="1"/>
    <col min="7" max="7" width="9.140625" style="237" bestFit="1" customWidth="1"/>
    <col min="10" max="10" width="11.5703125" bestFit="1" customWidth="1"/>
  </cols>
  <sheetData>
    <row r="1" spans="1:21" ht="26.25" x14ac:dyDescent="0.4">
      <c r="A1" s="267" t="s">
        <v>211</v>
      </c>
      <c r="B1" s="267"/>
      <c r="C1" s="267"/>
      <c r="D1" s="267"/>
      <c r="E1" s="267"/>
      <c r="F1" s="267"/>
      <c r="G1" s="267"/>
      <c r="H1" s="32"/>
      <c r="I1" s="32"/>
    </row>
    <row r="2" spans="1:21" ht="105.75" x14ac:dyDescent="0.2">
      <c r="A2" s="91" t="s">
        <v>210</v>
      </c>
      <c r="B2" s="92" t="s">
        <v>11</v>
      </c>
      <c r="C2" s="93" t="s">
        <v>141</v>
      </c>
      <c r="D2" s="95" t="s">
        <v>7</v>
      </c>
      <c r="E2" s="94" t="s">
        <v>8</v>
      </c>
      <c r="F2" s="97" t="s">
        <v>3</v>
      </c>
      <c r="G2" s="236"/>
      <c r="H2" s="98"/>
      <c r="I2" s="98"/>
    </row>
    <row r="3" spans="1:21" x14ac:dyDescent="0.2">
      <c r="A3" s="232">
        <v>1000</v>
      </c>
      <c r="B3" s="231">
        <v>43324</v>
      </c>
      <c r="C3" s="230" t="s">
        <v>154</v>
      </c>
      <c r="D3" s="234">
        <v>80</v>
      </c>
      <c r="E3" s="234" t="s">
        <v>39</v>
      </c>
      <c r="F3" s="182" t="str">
        <f t="shared" ref="F3:F35" si="0">TEXT(B3,"mmm-yy")</f>
        <v>Aug-18</v>
      </c>
      <c r="G3" s="215"/>
      <c r="H3" s="216"/>
      <c r="I3" s="216"/>
      <c r="J3" s="216"/>
      <c r="K3" s="216"/>
      <c r="L3" s="216"/>
      <c r="M3" s="217"/>
      <c r="N3" s="218"/>
      <c r="O3" s="218"/>
      <c r="P3" s="218"/>
      <c r="Q3" s="218"/>
      <c r="R3" s="218"/>
      <c r="S3" s="219"/>
      <c r="T3" s="220"/>
      <c r="U3" s="220"/>
    </row>
    <row r="4" spans="1:21" x14ac:dyDescent="0.2">
      <c r="A4" s="232">
        <v>1000</v>
      </c>
      <c r="B4" s="229">
        <v>43363</v>
      </c>
      <c r="C4" s="230" t="s">
        <v>157</v>
      </c>
      <c r="D4" s="233">
        <v>20</v>
      </c>
      <c r="E4" s="233" t="s">
        <v>39</v>
      </c>
      <c r="F4" s="182" t="str">
        <f t="shared" si="0"/>
        <v>Sep-18</v>
      </c>
      <c r="G4" s="215"/>
      <c r="H4" s="216"/>
      <c r="I4" s="216"/>
      <c r="J4" s="216"/>
      <c r="K4" s="216"/>
      <c r="L4" s="216"/>
      <c r="M4" s="217"/>
      <c r="N4" s="218"/>
      <c r="O4" s="218"/>
      <c r="P4" s="218"/>
      <c r="Q4" s="218"/>
      <c r="R4" s="218"/>
      <c r="S4" s="219"/>
      <c r="T4" s="220"/>
      <c r="U4" s="220"/>
    </row>
    <row r="5" spans="1:21" x14ac:dyDescent="0.2">
      <c r="A5" s="232">
        <v>1000</v>
      </c>
      <c r="B5" s="229">
        <v>43366</v>
      </c>
      <c r="C5" s="230" t="s">
        <v>167</v>
      </c>
      <c r="D5" s="233">
        <v>80</v>
      </c>
      <c r="E5" s="233" t="s">
        <v>39</v>
      </c>
      <c r="F5" s="182" t="str">
        <f t="shared" si="0"/>
        <v>Sep-18</v>
      </c>
      <c r="G5" s="215"/>
      <c r="H5" s="216"/>
      <c r="I5" s="216"/>
      <c r="J5" s="216"/>
      <c r="K5" s="216"/>
      <c r="L5" s="216"/>
      <c r="M5" s="217"/>
      <c r="N5" s="218"/>
      <c r="O5" s="218"/>
      <c r="P5" s="218"/>
      <c r="Q5" s="218"/>
      <c r="R5" s="218"/>
      <c r="S5" s="219"/>
      <c r="T5" s="220"/>
      <c r="U5" s="220"/>
    </row>
    <row r="6" spans="1:21" x14ac:dyDescent="0.2">
      <c r="A6" s="232">
        <v>1000</v>
      </c>
      <c r="B6" s="229">
        <v>43385</v>
      </c>
      <c r="C6" s="230" t="s">
        <v>179</v>
      </c>
      <c r="D6" s="233">
        <v>20</v>
      </c>
      <c r="E6" s="233" t="s">
        <v>119</v>
      </c>
      <c r="F6" s="182" t="str">
        <f t="shared" si="0"/>
        <v>Oct-18</v>
      </c>
      <c r="G6" s="215"/>
      <c r="H6" s="216"/>
      <c r="I6" s="216"/>
      <c r="J6" s="216"/>
      <c r="K6" s="216"/>
      <c r="L6" s="216"/>
      <c r="M6" s="217"/>
      <c r="N6" s="218"/>
      <c r="O6" s="218"/>
      <c r="P6" s="218"/>
      <c r="Q6" s="218"/>
      <c r="R6" s="218"/>
      <c r="S6" s="219"/>
      <c r="T6" s="220"/>
      <c r="U6" s="220"/>
    </row>
    <row r="7" spans="1:21" x14ac:dyDescent="0.2">
      <c r="A7" s="232">
        <v>1000</v>
      </c>
      <c r="B7" s="229">
        <v>43390</v>
      </c>
      <c r="C7" s="230" t="s">
        <v>180</v>
      </c>
      <c r="D7" s="233">
        <v>30</v>
      </c>
      <c r="E7" s="233" t="s">
        <v>119</v>
      </c>
      <c r="F7" s="182" t="str">
        <f t="shared" si="0"/>
        <v>Oct-18</v>
      </c>
      <c r="G7" s="221"/>
      <c r="H7" s="222"/>
      <c r="I7" s="222"/>
      <c r="J7" s="222"/>
      <c r="K7" s="222"/>
      <c r="L7" s="222"/>
      <c r="M7" s="217"/>
      <c r="N7" s="223"/>
      <c r="O7" s="223"/>
      <c r="P7" s="223"/>
      <c r="Q7" s="223"/>
      <c r="R7" s="223"/>
      <c r="S7" s="224"/>
      <c r="T7" s="220"/>
      <c r="U7" s="220"/>
    </row>
    <row r="8" spans="1:21" x14ac:dyDescent="0.2">
      <c r="A8" s="232">
        <v>1000</v>
      </c>
      <c r="B8" s="229">
        <v>43391</v>
      </c>
      <c r="C8" s="230" t="s">
        <v>184</v>
      </c>
      <c r="D8" s="233">
        <v>80</v>
      </c>
      <c r="E8" s="233" t="s">
        <v>39</v>
      </c>
      <c r="F8" s="182" t="str">
        <f t="shared" si="0"/>
        <v>Oct-18</v>
      </c>
      <c r="G8" s="221"/>
      <c r="H8" s="222"/>
      <c r="I8" s="222"/>
      <c r="J8" s="222"/>
      <c r="K8" s="222"/>
      <c r="L8" s="222"/>
      <c r="M8" s="217"/>
      <c r="N8" s="223"/>
      <c r="O8" s="223"/>
      <c r="P8" s="223"/>
      <c r="Q8" s="223"/>
      <c r="R8" s="223"/>
      <c r="S8" s="224"/>
      <c r="T8" s="220"/>
      <c r="U8" s="220"/>
    </row>
    <row r="9" spans="1:21" x14ac:dyDescent="0.2">
      <c r="A9" s="232">
        <v>1000</v>
      </c>
      <c r="B9" s="229">
        <v>43391</v>
      </c>
      <c r="C9" s="230" t="s">
        <v>185</v>
      </c>
      <c r="D9" s="233">
        <v>30</v>
      </c>
      <c r="E9" s="233" t="s">
        <v>39</v>
      </c>
      <c r="F9" s="182" t="str">
        <f t="shared" si="0"/>
        <v>Oct-18</v>
      </c>
      <c r="G9" s="221"/>
      <c r="H9" s="222"/>
      <c r="I9" s="222"/>
      <c r="J9" s="222"/>
      <c r="K9" s="222"/>
      <c r="L9" s="222"/>
      <c r="M9" s="217"/>
      <c r="N9" s="223"/>
      <c r="O9" s="223"/>
      <c r="P9" s="223"/>
      <c r="Q9" s="223"/>
      <c r="R9" s="223"/>
      <c r="S9" s="224"/>
      <c r="T9" s="220"/>
      <c r="U9" s="220"/>
    </row>
    <row r="10" spans="1:21" x14ac:dyDescent="0.2">
      <c r="A10" s="232">
        <v>1000</v>
      </c>
      <c r="B10" s="229">
        <v>43395</v>
      </c>
      <c r="C10" s="230" t="s">
        <v>188</v>
      </c>
      <c r="D10" s="233">
        <v>80</v>
      </c>
      <c r="E10" s="233" t="s">
        <v>39</v>
      </c>
      <c r="F10" s="182" t="str">
        <f t="shared" si="0"/>
        <v>Oct-18</v>
      </c>
      <c r="G10" s="215"/>
      <c r="H10" s="216"/>
      <c r="I10" s="216"/>
      <c r="J10" s="216"/>
      <c r="K10" s="216"/>
      <c r="L10" s="216"/>
      <c r="M10" s="217"/>
      <c r="N10" s="218"/>
      <c r="O10" s="218"/>
      <c r="P10" s="218"/>
      <c r="Q10" s="218"/>
      <c r="R10" s="218"/>
      <c r="S10" s="219"/>
      <c r="T10" s="220"/>
      <c r="U10" s="220"/>
    </row>
    <row r="11" spans="1:21" x14ac:dyDescent="0.2">
      <c r="A11" s="232">
        <v>1000</v>
      </c>
      <c r="B11" s="229">
        <v>43418</v>
      </c>
      <c r="C11" s="230" t="s">
        <v>207</v>
      </c>
      <c r="D11" s="233">
        <v>30</v>
      </c>
      <c r="E11" s="235" t="s">
        <v>39</v>
      </c>
      <c r="F11" s="182" t="str">
        <f t="shared" si="0"/>
        <v>Nov-18</v>
      </c>
      <c r="G11" s="221"/>
      <c r="H11" s="222"/>
      <c r="I11" s="222"/>
      <c r="J11" s="222"/>
      <c r="K11" s="222"/>
      <c r="L11" s="222"/>
      <c r="M11" s="217"/>
      <c r="N11" s="223"/>
      <c r="O11" s="223"/>
      <c r="P11" s="223"/>
      <c r="Q11" s="223"/>
      <c r="R11" s="223"/>
      <c r="S11" s="224"/>
      <c r="T11" s="220"/>
      <c r="U11" s="220"/>
    </row>
    <row r="12" spans="1:21" x14ac:dyDescent="0.2">
      <c r="A12" s="232">
        <v>1000</v>
      </c>
      <c r="B12" s="229">
        <v>43421</v>
      </c>
      <c r="C12" s="230" t="s">
        <v>208</v>
      </c>
      <c r="D12" s="233">
        <v>30</v>
      </c>
      <c r="E12" s="235" t="s">
        <v>39</v>
      </c>
      <c r="F12" s="182" t="str">
        <f t="shared" si="0"/>
        <v>Nov-18</v>
      </c>
      <c r="G12" s="215">
        <f>SUM(D3:D12)</f>
        <v>480</v>
      </c>
      <c r="H12" s="216"/>
      <c r="I12" s="216"/>
      <c r="J12" s="216"/>
      <c r="K12" s="216"/>
      <c r="L12" s="216"/>
      <c r="M12" s="217"/>
      <c r="N12" s="218"/>
      <c r="O12" s="218"/>
      <c r="P12" s="218"/>
      <c r="Q12" s="218"/>
      <c r="R12" s="218"/>
      <c r="S12" s="219"/>
      <c r="T12" s="220"/>
      <c r="U12" s="220"/>
    </row>
    <row r="13" spans="1:21" x14ac:dyDescent="0.2">
      <c r="A13" s="232">
        <v>1020</v>
      </c>
      <c r="B13" s="229">
        <v>43260</v>
      </c>
      <c r="C13" s="230" t="s">
        <v>152</v>
      </c>
      <c r="D13" s="233">
        <v>78.25</v>
      </c>
      <c r="E13" s="233" t="s">
        <v>40</v>
      </c>
      <c r="F13" s="182" t="str">
        <f t="shared" si="0"/>
        <v>Jun-18</v>
      </c>
      <c r="G13" s="221"/>
      <c r="H13" s="222"/>
      <c r="I13" s="222"/>
      <c r="J13" s="222"/>
      <c r="K13" s="222"/>
      <c r="L13" s="222"/>
      <c r="M13" s="217"/>
      <c r="N13" s="223"/>
      <c r="O13" s="223"/>
      <c r="P13" s="223"/>
      <c r="Q13" s="223"/>
      <c r="R13" s="223"/>
      <c r="S13" s="224"/>
      <c r="T13" s="220"/>
      <c r="U13" s="220"/>
    </row>
    <row r="14" spans="1:21" x14ac:dyDescent="0.2">
      <c r="A14" s="232">
        <v>1020</v>
      </c>
      <c r="B14" s="231">
        <v>43340</v>
      </c>
      <c r="C14" s="230" t="s">
        <v>155</v>
      </c>
      <c r="D14" s="234">
        <v>10</v>
      </c>
      <c r="E14" s="234" t="s">
        <v>40</v>
      </c>
      <c r="F14" s="182" t="str">
        <f t="shared" si="0"/>
        <v>Aug-18</v>
      </c>
      <c r="G14" s="215"/>
      <c r="H14" s="216"/>
      <c r="I14" s="216"/>
      <c r="J14" s="216"/>
      <c r="K14" s="216"/>
      <c r="L14" s="216"/>
      <c r="M14" s="217"/>
      <c r="N14" s="218"/>
      <c r="O14" s="218"/>
      <c r="P14" s="218"/>
      <c r="Q14" s="218"/>
      <c r="R14" s="218"/>
      <c r="S14" s="219"/>
      <c r="T14" s="220"/>
      <c r="U14" s="220"/>
    </row>
    <row r="15" spans="1:21" x14ac:dyDescent="0.2">
      <c r="A15" s="232">
        <v>1020</v>
      </c>
      <c r="B15" s="229">
        <v>43351</v>
      </c>
      <c r="C15" s="230" t="s">
        <v>156</v>
      </c>
      <c r="D15" s="233">
        <v>60</v>
      </c>
      <c r="E15" s="233" t="s">
        <v>40</v>
      </c>
      <c r="F15" s="182" t="str">
        <f t="shared" si="0"/>
        <v>Sep-18</v>
      </c>
      <c r="G15" s="215"/>
      <c r="H15" s="216"/>
      <c r="I15" s="216"/>
      <c r="J15" s="216"/>
      <c r="K15" s="216"/>
      <c r="L15" s="216"/>
      <c r="M15" s="217"/>
      <c r="N15" s="218"/>
      <c r="O15" s="218"/>
      <c r="P15" s="218"/>
      <c r="Q15" s="218"/>
      <c r="R15" s="218"/>
      <c r="S15" s="219"/>
      <c r="T15" s="220"/>
      <c r="U15" s="220"/>
    </row>
    <row r="16" spans="1:21" x14ac:dyDescent="0.2">
      <c r="A16" s="232">
        <v>1020</v>
      </c>
      <c r="B16" s="231">
        <v>43351</v>
      </c>
      <c r="C16" s="230" t="s">
        <v>157</v>
      </c>
      <c r="D16" s="234">
        <v>60</v>
      </c>
      <c r="E16" s="233" t="s">
        <v>40</v>
      </c>
      <c r="F16" s="182" t="str">
        <f t="shared" si="0"/>
        <v>Sep-18</v>
      </c>
      <c r="G16" s="221"/>
      <c r="H16" s="222"/>
      <c r="I16" s="222"/>
      <c r="J16" s="222"/>
      <c r="K16" s="222"/>
      <c r="L16" s="222"/>
      <c r="M16" s="217"/>
      <c r="N16" s="223"/>
      <c r="O16" s="223"/>
      <c r="P16" s="223"/>
      <c r="Q16" s="223"/>
      <c r="R16" s="223"/>
      <c r="S16" s="224"/>
      <c r="T16" s="220"/>
      <c r="U16" s="220"/>
    </row>
    <row r="17" spans="1:21" x14ac:dyDescent="0.2">
      <c r="A17" s="232">
        <v>1020</v>
      </c>
      <c r="B17" s="229">
        <v>43357</v>
      </c>
      <c r="C17" s="230" t="s">
        <v>158</v>
      </c>
      <c r="D17" s="233">
        <v>37.9</v>
      </c>
      <c r="E17" s="233" t="s">
        <v>40</v>
      </c>
      <c r="F17" s="182" t="str">
        <f t="shared" si="0"/>
        <v>Sep-18</v>
      </c>
      <c r="G17" s="221"/>
      <c r="H17" s="222"/>
      <c r="I17" s="222"/>
      <c r="J17" s="222"/>
      <c r="K17" s="222"/>
      <c r="L17" s="222"/>
      <c r="M17" s="217"/>
      <c r="N17" s="223"/>
      <c r="O17" s="223"/>
      <c r="P17" s="223"/>
      <c r="Q17" s="223"/>
      <c r="R17" s="223"/>
      <c r="S17" s="224"/>
      <c r="T17" s="220"/>
      <c r="U17" s="220"/>
    </row>
    <row r="18" spans="1:21" x14ac:dyDescent="0.2">
      <c r="A18" s="232">
        <v>1020</v>
      </c>
      <c r="B18" s="229">
        <v>43363</v>
      </c>
      <c r="C18" s="230" t="s">
        <v>164</v>
      </c>
      <c r="D18" s="233">
        <v>80.849999999999994</v>
      </c>
      <c r="E18" s="233" t="s">
        <v>40</v>
      </c>
      <c r="F18" s="182" t="str">
        <f t="shared" si="0"/>
        <v>Sep-18</v>
      </c>
      <c r="G18" s="215"/>
      <c r="H18" s="216"/>
      <c r="I18" s="216"/>
      <c r="J18" s="216"/>
      <c r="K18" s="216"/>
      <c r="L18" s="216"/>
      <c r="M18" s="217"/>
      <c r="N18" s="218"/>
      <c r="O18" s="218"/>
      <c r="P18" s="218"/>
      <c r="Q18" s="218"/>
      <c r="R18" s="218"/>
      <c r="S18" s="219"/>
      <c r="T18" s="220"/>
      <c r="U18" s="220"/>
    </row>
    <row r="19" spans="1:21" x14ac:dyDescent="0.2">
      <c r="A19" s="232">
        <v>1020</v>
      </c>
      <c r="B19" s="231">
        <v>43367</v>
      </c>
      <c r="C19" s="230" t="s">
        <v>168</v>
      </c>
      <c r="D19" s="234">
        <v>10</v>
      </c>
      <c r="E19" s="234" t="s">
        <v>40</v>
      </c>
      <c r="F19" s="182" t="str">
        <f t="shared" si="0"/>
        <v>Sep-18</v>
      </c>
      <c r="G19" s="215"/>
      <c r="H19" s="216"/>
      <c r="I19" s="216"/>
      <c r="J19" s="216"/>
      <c r="K19" s="216"/>
      <c r="L19" s="216"/>
      <c r="M19" s="217"/>
      <c r="N19" s="218"/>
      <c r="O19" s="218"/>
      <c r="P19" s="218"/>
      <c r="Q19" s="218"/>
      <c r="R19" s="218"/>
      <c r="S19" s="219"/>
      <c r="T19" s="220"/>
      <c r="U19" s="220"/>
    </row>
    <row r="20" spans="1:21" x14ac:dyDescent="0.2">
      <c r="A20" s="232">
        <v>1020</v>
      </c>
      <c r="B20" s="229">
        <v>43394</v>
      </c>
      <c r="C20" s="230" t="s">
        <v>186</v>
      </c>
      <c r="D20" s="233">
        <v>79</v>
      </c>
      <c r="E20" s="233" t="s">
        <v>40</v>
      </c>
      <c r="F20" s="182" t="str">
        <f t="shared" si="0"/>
        <v>Oct-18</v>
      </c>
      <c r="G20" s="215"/>
      <c r="H20" s="216"/>
      <c r="I20" s="216"/>
      <c r="J20" s="216"/>
      <c r="K20" s="216"/>
      <c r="L20" s="216"/>
      <c r="M20" s="217"/>
      <c r="N20" s="218"/>
      <c r="O20" s="218"/>
      <c r="P20" s="218"/>
      <c r="Q20" s="218"/>
      <c r="R20" s="218"/>
      <c r="S20" s="219"/>
      <c r="T20" s="220"/>
      <c r="U20" s="220"/>
    </row>
    <row r="21" spans="1:21" x14ac:dyDescent="0.2">
      <c r="A21" s="232">
        <v>1020</v>
      </c>
      <c r="B21" s="229">
        <v>43394</v>
      </c>
      <c r="C21" s="230" t="s">
        <v>187</v>
      </c>
      <c r="D21" s="233">
        <v>38</v>
      </c>
      <c r="E21" s="233" t="s">
        <v>40</v>
      </c>
      <c r="F21" s="182" t="str">
        <f t="shared" si="0"/>
        <v>Oct-18</v>
      </c>
      <c r="G21" s="215"/>
      <c r="H21" s="216"/>
      <c r="I21" s="216"/>
      <c r="J21" s="216"/>
      <c r="K21" s="216"/>
      <c r="L21" s="216"/>
      <c r="M21" s="217"/>
      <c r="N21" s="218"/>
      <c r="O21" s="218"/>
      <c r="P21" s="218"/>
      <c r="Q21" s="218"/>
      <c r="R21" s="218"/>
      <c r="S21" s="219"/>
      <c r="T21" s="220"/>
      <c r="U21" s="220"/>
    </row>
    <row r="22" spans="1:21" x14ac:dyDescent="0.2">
      <c r="A22" s="232">
        <v>1020</v>
      </c>
      <c r="B22" s="229">
        <v>43397</v>
      </c>
      <c r="C22" s="230" t="s">
        <v>200</v>
      </c>
      <c r="D22" s="233">
        <v>60</v>
      </c>
      <c r="E22" s="233" t="s">
        <v>40</v>
      </c>
      <c r="F22" s="182" t="str">
        <f t="shared" si="0"/>
        <v>Oct-18</v>
      </c>
      <c r="G22" s="215"/>
      <c r="H22" s="216"/>
      <c r="I22" s="216"/>
      <c r="J22" s="216"/>
      <c r="K22" s="216"/>
      <c r="L22" s="216"/>
      <c r="M22" s="217"/>
      <c r="N22" s="218"/>
      <c r="O22" s="218"/>
      <c r="P22" s="218"/>
      <c r="Q22" s="218"/>
      <c r="R22" s="218"/>
      <c r="S22" s="219"/>
      <c r="T22" s="220"/>
      <c r="U22" s="220"/>
    </row>
    <row r="23" spans="1:21" x14ac:dyDescent="0.2">
      <c r="A23" s="232">
        <v>1020</v>
      </c>
      <c r="B23" s="229">
        <v>43402</v>
      </c>
      <c r="C23" s="230" t="s">
        <v>205</v>
      </c>
      <c r="D23" s="233">
        <v>79</v>
      </c>
      <c r="E23" s="233" t="s">
        <v>40</v>
      </c>
      <c r="F23" s="182" t="str">
        <f t="shared" si="0"/>
        <v>Oct-18</v>
      </c>
      <c r="G23" s="215"/>
      <c r="H23" s="216"/>
      <c r="I23" s="216"/>
      <c r="J23" s="216"/>
      <c r="K23" s="216"/>
      <c r="L23" s="216"/>
      <c r="M23" s="217"/>
      <c r="N23" s="218"/>
      <c r="O23" s="218"/>
      <c r="P23" s="218"/>
      <c r="Q23" s="218"/>
      <c r="R23" s="218"/>
      <c r="S23" s="219"/>
      <c r="T23" s="220"/>
      <c r="U23" s="220"/>
    </row>
    <row r="24" spans="1:21" x14ac:dyDescent="0.2">
      <c r="A24" s="232">
        <v>1020</v>
      </c>
      <c r="B24" s="229">
        <v>43407</v>
      </c>
      <c r="C24" s="230" t="s">
        <v>206</v>
      </c>
      <c r="D24" s="233">
        <v>104</v>
      </c>
      <c r="E24" s="233" t="s">
        <v>40</v>
      </c>
      <c r="F24" s="182" t="str">
        <f t="shared" si="0"/>
        <v>Nov-18</v>
      </c>
      <c r="G24" s="221"/>
      <c r="H24" s="222"/>
      <c r="I24" s="222"/>
      <c r="J24" s="222"/>
      <c r="K24" s="222"/>
      <c r="L24" s="222"/>
      <c r="M24" s="217"/>
      <c r="N24" s="223"/>
      <c r="O24" s="223"/>
      <c r="P24" s="223"/>
      <c r="Q24" s="223"/>
      <c r="R24" s="223"/>
      <c r="S24" s="224"/>
      <c r="T24" s="220"/>
      <c r="U24" s="220"/>
    </row>
    <row r="25" spans="1:21" x14ac:dyDescent="0.2">
      <c r="A25" s="232">
        <v>1020</v>
      </c>
      <c r="B25" s="229">
        <v>43437</v>
      </c>
      <c r="C25" s="230" t="s">
        <v>209</v>
      </c>
      <c r="D25" s="233">
        <v>78</v>
      </c>
      <c r="E25" s="233" t="s">
        <v>40</v>
      </c>
      <c r="F25" s="182" t="str">
        <f t="shared" si="0"/>
        <v>Dec-18</v>
      </c>
      <c r="G25" s="215"/>
      <c r="H25" s="216"/>
      <c r="I25" s="216"/>
      <c r="J25" s="216"/>
      <c r="K25" s="216"/>
      <c r="L25" s="216"/>
      <c r="M25" s="217"/>
      <c r="N25" s="218"/>
      <c r="O25" s="218"/>
      <c r="P25" s="218"/>
      <c r="Q25" s="218"/>
      <c r="R25" s="218"/>
      <c r="S25" s="219"/>
      <c r="T25" s="220"/>
      <c r="U25" s="220"/>
    </row>
    <row r="26" spans="1:21" x14ac:dyDescent="0.2">
      <c r="A26" s="232">
        <v>1020</v>
      </c>
      <c r="B26" s="229">
        <v>43442</v>
      </c>
      <c r="C26" s="230" t="s">
        <v>225</v>
      </c>
      <c r="D26" s="258">
        <v>40.950000000000003</v>
      </c>
      <c r="E26" s="258" t="s">
        <v>40</v>
      </c>
      <c r="F26" s="182" t="str">
        <f t="shared" si="0"/>
        <v>Dec-18</v>
      </c>
      <c r="G26" s="251">
        <f>SUM(D13:D26)</f>
        <v>815.95</v>
      </c>
      <c r="H26" s="252"/>
      <c r="I26" s="252"/>
      <c r="J26" s="252"/>
      <c r="K26" s="252"/>
      <c r="L26" s="252"/>
      <c r="M26" s="253"/>
      <c r="N26" s="254"/>
      <c r="O26" s="254"/>
      <c r="P26" s="254"/>
      <c r="Q26" s="254"/>
      <c r="R26" s="254"/>
      <c r="S26" s="255"/>
      <c r="T26" s="220"/>
      <c r="U26" s="220"/>
    </row>
    <row r="27" spans="1:21" x14ac:dyDescent="0.2">
      <c r="A27" s="232">
        <v>1025</v>
      </c>
      <c r="B27" s="229">
        <v>43363</v>
      </c>
      <c r="C27" s="230" t="s">
        <v>157</v>
      </c>
      <c r="D27" s="233">
        <v>20</v>
      </c>
      <c r="E27" s="233" t="s">
        <v>223</v>
      </c>
      <c r="F27" s="182" t="str">
        <f t="shared" si="0"/>
        <v>Sep-18</v>
      </c>
      <c r="G27" s="215">
        <f>SUM(D27)</f>
        <v>20</v>
      </c>
      <c r="H27" s="216"/>
      <c r="I27" s="216"/>
      <c r="J27" s="216"/>
      <c r="K27" s="216"/>
      <c r="L27" s="216"/>
      <c r="M27" s="217"/>
      <c r="N27" s="218"/>
      <c r="O27" s="218"/>
      <c r="P27" s="218"/>
      <c r="Q27" s="218"/>
      <c r="R27" s="218"/>
      <c r="S27" s="219"/>
      <c r="T27" s="220"/>
      <c r="U27" s="220"/>
    </row>
    <row r="28" spans="1:21" x14ac:dyDescent="0.2">
      <c r="A28" s="232">
        <v>1035</v>
      </c>
      <c r="B28" s="229">
        <v>43358</v>
      </c>
      <c r="C28" s="230" t="s">
        <v>159</v>
      </c>
      <c r="D28" s="233">
        <v>20</v>
      </c>
      <c r="E28" s="233" t="s">
        <v>119</v>
      </c>
      <c r="F28" s="182" t="str">
        <f t="shared" si="0"/>
        <v>Sep-18</v>
      </c>
      <c r="G28" s="221"/>
      <c r="H28" s="222"/>
      <c r="I28" s="222"/>
      <c r="J28" s="222"/>
      <c r="K28" s="222"/>
      <c r="L28" s="222"/>
      <c r="M28" s="217"/>
      <c r="N28" s="223"/>
      <c r="O28" s="223"/>
      <c r="P28" s="223"/>
      <c r="Q28" s="223"/>
      <c r="R28" s="223"/>
      <c r="S28" s="224"/>
      <c r="T28" s="220"/>
      <c r="U28" s="220"/>
    </row>
    <row r="29" spans="1:21" x14ac:dyDescent="0.2">
      <c r="A29" s="232">
        <v>1035</v>
      </c>
      <c r="B29" s="229">
        <v>43358</v>
      </c>
      <c r="C29" s="230" t="s">
        <v>63</v>
      </c>
      <c r="D29" s="233">
        <v>10</v>
      </c>
      <c r="E29" s="233" t="s">
        <v>119</v>
      </c>
      <c r="F29" s="182" t="str">
        <f t="shared" si="0"/>
        <v>Sep-18</v>
      </c>
      <c r="G29" s="221"/>
      <c r="H29" s="222"/>
      <c r="I29" s="222"/>
      <c r="J29" s="222"/>
      <c r="K29" s="222"/>
      <c r="L29" s="222"/>
      <c r="M29" s="217"/>
      <c r="N29" s="223"/>
      <c r="O29" s="223"/>
      <c r="P29" s="223"/>
      <c r="Q29" s="223"/>
      <c r="R29" s="223"/>
      <c r="S29" s="224"/>
      <c r="T29" s="220"/>
      <c r="U29" s="220"/>
    </row>
    <row r="30" spans="1:21" x14ac:dyDescent="0.2">
      <c r="A30" s="232">
        <v>1035</v>
      </c>
      <c r="B30" s="231">
        <v>43359</v>
      </c>
      <c r="C30" s="230" t="s">
        <v>160</v>
      </c>
      <c r="D30" s="234">
        <v>20</v>
      </c>
      <c r="E30" s="233" t="s">
        <v>119</v>
      </c>
      <c r="F30" s="182" t="str">
        <f t="shared" si="0"/>
        <v>Sep-18</v>
      </c>
      <c r="G30" s="215"/>
      <c r="H30" s="216"/>
      <c r="I30" s="216"/>
      <c r="J30" s="216"/>
      <c r="K30" s="216"/>
      <c r="L30" s="216"/>
      <c r="M30" s="217"/>
      <c r="N30" s="218"/>
      <c r="O30" s="218"/>
      <c r="P30" s="218"/>
      <c r="Q30" s="218"/>
      <c r="R30" s="218"/>
      <c r="S30" s="219"/>
      <c r="T30" s="220"/>
      <c r="U30" s="220"/>
    </row>
    <row r="31" spans="1:21" x14ac:dyDescent="0.2">
      <c r="A31" s="232">
        <v>1035</v>
      </c>
      <c r="B31" s="231">
        <v>43359</v>
      </c>
      <c r="C31" s="230" t="s">
        <v>161</v>
      </c>
      <c r="D31" s="234">
        <v>40</v>
      </c>
      <c r="E31" s="233" t="s">
        <v>119</v>
      </c>
      <c r="F31" s="182" t="str">
        <f t="shared" si="0"/>
        <v>Sep-18</v>
      </c>
      <c r="G31" s="221"/>
      <c r="H31" s="222"/>
      <c r="I31" s="222"/>
      <c r="J31" s="222"/>
      <c r="K31" s="222"/>
      <c r="L31" s="222"/>
      <c r="M31" s="217"/>
      <c r="N31" s="223"/>
      <c r="O31" s="223"/>
      <c r="P31" s="223"/>
      <c r="Q31" s="223"/>
      <c r="R31" s="223"/>
      <c r="S31" s="224"/>
      <c r="T31" s="220"/>
      <c r="U31" s="220"/>
    </row>
    <row r="32" spans="1:21" x14ac:dyDescent="0.2">
      <c r="A32" s="232">
        <v>1035</v>
      </c>
      <c r="B32" s="229">
        <v>43362</v>
      </c>
      <c r="C32" s="230" t="s">
        <v>162</v>
      </c>
      <c r="D32" s="233">
        <v>5</v>
      </c>
      <c r="E32" s="233" t="s">
        <v>119</v>
      </c>
      <c r="F32" s="182" t="str">
        <f t="shared" si="0"/>
        <v>Sep-18</v>
      </c>
      <c r="G32" s="215"/>
      <c r="H32" s="216"/>
      <c r="I32" s="216"/>
      <c r="J32" s="216"/>
      <c r="K32" s="216"/>
      <c r="L32" s="216"/>
      <c r="M32" s="217"/>
      <c r="N32" s="218"/>
      <c r="O32" s="218"/>
      <c r="P32" s="218"/>
      <c r="Q32" s="218"/>
      <c r="R32" s="218"/>
      <c r="S32" s="219"/>
      <c r="T32" s="220"/>
      <c r="U32" s="220"/>
    </row>
    <row r="33" spans="1:21" x14ac:dyDescent="0.2">
      <c r="A33" s="232">
        <v>1035</v>
      </c>
      <c r="B33" s="229">
        <v>43363</v>
      </c>
      <c r="C33" s="230" t="s">
        <v>163</v>
      </c>
      <c r="D33" s="233">
        <v>20</v>
      </c>
      <c r="E33" s="233" t="s">
        <v>119</v>
      </c>
      <c r="F33" s="182" t="str">
        <f t="shared" si="0"/>
        <v>Sep-18</v>
      </c>
      <c r="G33" s="215"/>
      <c r="H33" s="216"/>
      <c r="I33" s="216"/>
      <c r="J33" s="216"/>
      <c r="K33" s="216"/>
      <c r="L33" s="216"/>
      <c r="M33" s="217"/>
      <c r="N33" s="218"/>
      <c r="O33" s="218"/>
      <c r="P33" s="218"/>
      <c r="Q33" s="218"/>
      <c r="R33" s="218"/>
      <c r="S33" s="219"/>
      <c r="T33" s="220"/>
      <c r="U33" s="220"/>
    </row>
    <row r="34" spans="1:21" x14ac:dyDescent="0.2">
      <c r="A34" s="232">
        <v>1035</v>
      </c>
      <c r="B34" s="229">
        <v>43363</v>
      </c>
      <c r="C34" s="230" t="s">
        <v>165</v>
      </c>
      <c r="D34" s="233">
        <v>20</v>
      </c>
      <c r="E34" s="233" t="s">
        <v>119</v>
      </c>
      <c r="F34" s="182" t="str">
        <f t="shared" si="0"/>
        <v>Sep-18</v>
      </c>
      <c r="G34" s="215"/>
      <c r="H34" s="216"/>
      <c r="I34" s="216"/>
      <c r="J34" s="216"/>
      <c r="K34" s="216"/>
      <c r="L34" s="216"/>
      <c r="M34" s="217"/>
      <c r="N34" s="218"/>
      <c r="O34" s="218"/>
      <c r="P34" s="218"/>
      <c r="Q34" s="218"/>
      <c r="R34" s="218"/>
      <c r="S34" s="219"/>
      <c r="T34" s="220"/>
      <c r="U34" s="220"/>
    </row>
    <row r="35" spans="1:21" x14ac:dyDescent="0.2">
      <c r="A35" s="232">
        <v>1035</v>
      </c>
      <c r="B35" s="229">
        <v>43366</v>
      </c>
      <c r="C35" s="230" t="s">
        <v>166</v>
      </c>
      <c r="D35" s="233">
        <v>20</v>
      </c>
      <c r="E35" s="233" t="s">
        <v>119</v>
      </c>
      <c r="F35" s="182" t="str">
        <f t="shared" si="0"/>
        <v>Sep-18</v>
      </c>
      <c r="G35" s="215"/>
      <c r="H35" s="216"/>
      <c r="I35" s="216"/>
      <c r="J35" s="216"/>
      <c r="K35" s="216"/>
      <c r="L35" s="216"/>
      <c r="M35" s="217"/>
      <c r="N35" s="218"/>
      <c r="O35" s="218"/>
      <c r="P35" s="218"/>
      <c r="Q35" s="218"/>
      <c r="R35" s="218"/>
      <c r="S35" s="219"/>
      <c r="T35" s="220"/>
      <c r="U35" s="220"/>
    </row>
    <row r="36" spans="1:21" x14ac:dyDescent="0.2">
      <c r="A36" s="232">
        <v>1035</v>
      </c>
      <c r="B36" s="229">
        <v>43371</v>
      </c>
      <c r="C36" s="230" t="s">
        <v>169</v>
      </c>
      <c r="D36" s="233">
        <v>20</v>
      </c>
      <c r="E36" s="233" t="s">
        <v>119</v>
      </c>
      <c r="F36" s="182" t="str">
        <f t="shared" ref="F36:F66" si="1">TEXT(B36,"mmm-yy")</f>
        <v>Sep-18</v>
      </c>
      <c r="G36" s="215"/>
      <c r="H36" s="216"/>
      <c r="I36" s="216"/>
      <c r="J36" s="216"/>
      <c r="K36" s="216"/>
      <c r="L36" s="216"/>
      <c r="M36" s="217"/>
      <c r="N36" s="218"/>
      <c r="O36" s="218"/>
      <c r="P36" s="218"/>
      <c r="Q36" s="218"/>
      <c r="R36" s="218"/>
      <c r="S36" s="219"/>
      <c r="T36" s="220"/>
      <c r="U36" s="220"/>
    </row>
    <row r="37" spans="1:21" x14ac:dyDescent="0.2">
      <c r="A37" s="232">
        <v>1035</v>
      </c>
      <c r="B37" s="231">
        <v>43371</v>
      </c>
      <c r="C37" s="230" t="s">
        <v>170</v>
      </c>
      <c r="D37" s="234">
        <v>5</v>
      </c>
      <c r="E37" s="233" t="s">
        <v>119</v>
      </c>
      <c r="F37" s="182" t="str">
        <f t="shared" si="1"/>
        <v>Sep-18</v>
      </c>
      <c r="G37" s="215"/>
      <c r="H37" s="216"/>
      <c r="I37" s="216"/>
      <c r="J37" s="216"/>
      <c r="K37" s="216"/>
      <c r="L37" s="216"/>
      <c r="M37" s="217"/>
      <c r="N37" s="218"/>
      <c r="O37" s="218"/>
      <c r="P37" s="218"/>
      <c r="Q37" s="218"/>
      <c r="R37" s="218"/>
      <c r="S37" s="219"/>
      <c r="T37" s="220"/>
      <c r="U37" s="220"/>
    </row>
    <row r="38" spans="1:21" x14ac:dyDescent="0.2">
      <c r="A38" s="232">
        <v>1035</v>
      </c>
      <c r="B38" s="229">
        <v>43377</v>
      </c>
      <c r="C38" s="230" t="s">
        <v>171</v>
      </c>
      <c r="D38" s="233">
        <v>20</v>
      </c>
      <c r="E38" s="233" t="s">
        <v>119</v>
      </c>
      <c r="F38" s="182" t="str">
        <f t="shared" si="1"/>
        <v>Oct-18</v>
      </c>
      <c r="G38" s="215"/>
      <c r="H38" s="216"/>
      <c r="I38" s="216"/>
      <c r="J38" s="216"/>
      <c r="K38" s="216"/>
      <c r="L38" s="216"/>
      <c r="M38" s="217"/>
      <c r="N38" s="218"/>
      <c r="O38" s="218"/>
      <c r="P38" s="218"/>
      <c r="Q38" s="218"/>
      <c r="R38" s="218"/>
      <c r="S38" s="219"/>
      <c r="T38" s="220"/>
      <c r="U38" s="220"/>
    </row>
    <row r="39" spans="1:21" x14ac:dyDescent="0.2">
      <c r="A39" s="232">
        <v>1035</v>
      </c>
      <c r="B39" s="229">
        <v>43379</v>
      </c>
      <c r="C39" s="230" t="s">
        <v>172</v>
      </c>
      <c r="D39" s="233">
        <v>20</v>
      </c>
      <c r="E39" s="233" t="s">
        <v>119</v>
      </c>
      <c r="F39" s="182" t="str">
        <f t="shared" si="1"/>
        <v>Oct-18</v>
      </c>
      <c r="G39" s="215"/>
      <c r="H39" s="216"/>
      <c r="I39" s="216"/>
      <c r="J39" s="216"/>
      <c r="K39" s="216"/>
      <c r="L39" s="216"/>
      <c r="M39" s="217"/>
      <c r="N39" s="218"/>
      <c r="O39" s="218"/>
      <c r="P39" s="218"/>
      <c r="Q39" s="218"/>
      <c r="R39" s="218"/>
      <c r="S39" s="219"/>
      <c r="T39" s="220"/>
      <c r="U39" s="220"/>
    </row>
    <row r="40" spans="1:21" x14ac:dyDescent="0.2">
      <c r="A40" s="232">
        <v>1035</v>
      </c>
      <c r="B40" s="229">
        <v>43381</v>
      </c>
      <c r="C40" s="230" t="s">
        <v>173</v>
      </c>
      <c r="D40" s="233">
        <v>20</v>
      </c>
      <c r="E40" s="233" t="s">
        <v>119</v>
      </c>
      <c r="F40" s="182" t="str">
        <f t="shared" si="1"/>
        <v>Oct-18</v>
      </c>
      <c r="G40" s="215"/>
      <c r="H40" s="216"/>
      <c r="I40" s="216"/>
      <c r="J40" s="216"/>
      <c r="K40" s="216"/>
      <c r="L40" s="216"/>
      <c r="M40" s="217"/>
      <c r="N40" s="218"/>
      <c r="O40" s="218"/>
      <c r="P40" s="218"/>
      <c r="Q40" s="218"/>
      <c r="R40" s="218"/>
      <c r="S40" s="219"/>
      <c r="T40" s="220"/>
      <c r="U40" s="220"/>
    </row>
    <row r="41" spans="1:21" x14ac:dyDescent="0.2">
      <c r="A41" s="232">
        <v>1035</v>
      </c>
      <c r="B41" s="229">
        <v>43382</v>
      </c>
      <c r="C41" s="230" t="s">
        <v>174</v>
      </c>
      <c r="D41" s="233">
        <v>20</v>
      </c>
      <c r="E41" s="233" t="s">
        <v>119</v>
      </c>
      <c r="F41" s="182" t="str">
        <f t="shared" si="1"/>
        <v>Oct-18</v>
      </c>
      <c r="G41" s="215"/>
      <c r="H41" s="216"/>
      <c r="I41" s="216"/>
      <c r="J41" s="216"/>
      <c r="K41" s="216"/>
      <c r="L41" s="216"/>
      <c r="M41" s="217"/>
      <c r="N41" s="218"/>
      <c r="O41" s="218"/>
      <c r="P41" s="218"/>
      <c r="Q41" s="218"/>
      <c r="R41" s="218"/>
      <c r="S41" s="219"/>
      <c r="T41" s="220"/>
      <c r="U41" s="220"/>
    </row>
    <row r="42" spans="1:21" x14ac:dyDescent="0.2">
      <c r="A42" s="232">
        <v>1035</v>
      </c>
      <c r="B42" s="229">
        <v>43382</v>
      </c>
      <c r="C42" s="230" t="s">
        <v>175</v>
      </c>
      <c r="D42" s="233">
        <v>20</v>
      </c>
      <c r="E42" s="233" t="s">
        <v>119</v>
      </c>
      <c r="F42" s="182" t="str">
        <f t="shared" si="1"/>
        <v>Oct-18</v>
      </c>
      <c r="G42" s="215"/>
      <c r="H42" s="216"/>
      <c r="I42" s="216"/>
      <c r="J42" s="216"/>
      <c r="K42" s="216"/>
      <c r="L42" s="216"/>
      <c r="M42" s="217"/>
      <c r="N42" s="218"/>
      <c r="O42" s="218"/>
      <c r="P42" s="218"/>
      <c r="Q42" s="218"/>
      <c r="R42" s="218"/>
      <c r="S42" s="219"/>
      <c r="T42" s="220"/>
      <c r="U42" s="220"/>
    </row>
    <row r="43" spans="1:21" x14ac:dyDescent="0.2">
      <c r="A43" s="232">
        <v>1035</v>
      </c>
      <c r="B43" s="229">
        <v>43382</v>
      </c>
      <c r="C43" s="230" t="s">
        <v>176</v>
      </c>
      <c r="D43" s="233">
        <v>40</v>
      </c>
      <c r="E43" s="233" t="s">
        <v>119</v>
      </c>
      <c r="F43" s="182" t="str">
        <f t="shared" si="1"/>
        <v>Oct-18</v>
      </c>
      <c r="G43" s="215"/>
      <c r="H43" s="216"/>
      <c r="I43" s="216"/>
      <c r="J43" s="216"/>
      <c r="K43" s="216"/>
      <c r="L43" s="216"/>
      <c r="M43" s="217"/>
      <c r="N43" s="218"/>
      <c r="O43" s="218"/>
      <c r="P43" s="218"/>
      <c r="Q43" s="218"/>
      <c r="R43" s="218"/>
      <c r="S43" s="219"/>
      <c r="T43" s="220"/>
      <c r="U43" s="220"/>
    </row>
    <row r="44" spans="1:21" x14ac:dyDescent="0.2">
      <c r="A44" s="232">
        <v>1035</v>
      </c>
      <c r="B44" s="229">
        <v>43382</v>
      </c>
      <c r="C44" s="230" t="s">
        <v>177</v>
      </c>
      <c r="D44" s="233">
        <v>20</v>
      </c>
      <c r="E44" s="233" t="s">
        <v>119</v>
      </c>
      <c r="F44" s="182" t="str">
        <f t="shared" si="1"/>
        <v>Oct-18</v>
      </c>
      <c r="G44" s="215"/>
      <c r="H44" s="216"/>
      <c r="I44" s="216"/>
      <c r="J44" s="216"/>
      <c r="K44" s="216"/>
      <c r="L44" s="216"/>
      <c r="M44" s="217"/>
      <c r="N44" s="218"/>
      <c r="O44" s="218"/>
      <c r="P44" s="218"/>
      <c r="Q44" s="218"/>
      <c r="R44" s="218"/>
      <c r="S44" s="219"/>
      <c r="T44" s="220"/>
      <c r="U44" s="220"/>
    </row>
    <row r="45" spans="1:21" x14ac:dyDescent="0.2">
      <c r="A45" s="232">
        <v>1035</v>
      </c>
      <c r="B45" s="229">
        <v>43382</v>
      </c>
      <c r="C45" s="230" t="s">
        <v>178</v>
      </c>
      <c r="D45" s="233">
        <v>100</v>
      </c>
      <c r="E45" s="233" t="s">
        <v>119</v>
      </c>
      <c r="F45" s="182" t="str">
        <f t="shared" si="1"/>
        <v>Oct-18</v>
      </c>
      <c r="G45" s="215"/>
      <c r="H45" s="216"/>
      <c r="I45" s="216"/>
      <c r="J45" s="216"/>
      <c r="K45" s="216"/>
      <c r="L45" s="216"/>
      <c r="M45" s="217"/>
      <c r="N45" s="218"/>
      <c r="O45" s="218"/>
      <c r="P45" s="218"/>
      <c r="Q45" s="218"/>
      <c r="R45" s="218"/>
      <c r="S45" s="219"/>
      <c r="T45" s="220"/>
      <c r="U45" s="220"/>
    </row>
    <row r="46" spans="1:21" x14ac:dyDescent="0.2">
      <c r="A46" s="232">
        <v>1035</v>
      </c>
      <c r="B46" s="229">
        <v>43390</v>
      </c>
      <c r="C46" s="230" t="s">
        <v>181</v>
      </c>
      <c r="D46" s="233">
        <v>20</v>
      </c>
      <c r="E46" s="233" t="s">
        <v>119</v>
      </c>
      <c r="F46" s="182" t="str">
        <f t="shared" si="1"/>
        <v>Oct-18</v>
      </c>
      <c r="G46" s="215"/>
      <c r="H46" s="216"/>
      <c r="I46" s="216"/>
      <c r="J46" s="216"/>
      <c r="K46" s="216"/>
      <c r="L46" s="216"/>
      <c r="M46" s="217"/>
      <c r="N46" s="218"/>
      <c r="O46" s="218"/>
      <c r="P46" s="218"/>
      <c r="Q46" s="218"/>
      <c r="R46" s="218"/>
      <c r="S46" s="219"/>
      <c r="T46" s="220"/>
      <c r="U46" s="220"/>
    </row>
    <row r="47" spans="1:21" x14ac:dyDescent="0.2">
      <c r="A47" s="232">
        <v>1035</v>
      </c>
      <c r="B47" s="229">
        <v>43390</v>
      </c>
      <c r="C47" s="230" t="s">
        <v>182</v>
      </c>
      <c r="D47" s="233">
        <v>30</v>
      </c>
      <c r="E47" s="233" t="s">
        <v>119</v>
      </c>
      <c r="F47" s="182" t="str">
        <f t="shared" si="1"/>
        <v>Oct-18</v>
      </c>
      <c r="G47" s="215"/>
      <c r="H47" s="216"/>
      <c r="I47" s="216"/>
      <c r="J47" s="216"/>
      <c r="K47" s="216"/>
      <c r="L47" s="216"/>
      <c r="M47" s="217"/>
      <c r="N47" s="218"/>
      <c r="O47" s="218"/>
      <c r="P47" s="218"/>
      <c r="Q47" s="218"/>
      <c r="R47" s="218"/>
      <c r="S47" s="219"/>
      <c r="T47" s="220"/>
      <c r="U47" s="220"/>
    </row>
    <row r="48" spans="1:21" x14ac:dyDescent="0.2">
      <c r="A48" s="232">
        <v>1035</v>
      </c>
      <c r="B48" s="229">
        <v>43391</v>
      </c>
      <c r="C48" s="230" t="s">
        <v>183</v>
      </c>
      <c r="D48" s="233">
        <v>20</v>
      </c>
      <c r="E48" s="233" t="s">
        <v>119</v>
      </c>
      <c r="F48" s="182" t="str">
        <f t="shared" si="1"/>
        <v>Oct-18</v>
      </c>
      <c r="G48" s="215"/>
      <c r="H48" s="216"/>
      <c r="I48" s="216"/>
      <c r="J48" s="216"/>
      <c r="K48" s="216"/>
      <c r="L48" s="216"/>
      <c r="M48" s="217"/>
      <c r="N48" s="218"/>
      <c r="O48" s="218"/>
      <c r="P48" s="218"/>
      <c r="Q48" s="218"/>
      <c r="R48" s="218"/>
      <c r="S48" s="219"/>
      <c r="T48" s="220"/>
      <c r="U48" s="220"/>
    </row>
    <row r="49" spans="1:21" x14ac:dyDescent="0.2">
      <c r="A49" s="232">
        <v>1035</v>
      </c>
      <c r="B49" s="229">
        <v>43395</v>
      </c>
      <c r="C49" s="230" t="s">
        <v>188</v>
      </c>
      <c r="D49" s="233">
        <v>20</v>
      </c>
      <c r="E49" s="233" t="s">
        <v>119</v>
      </c>
      <c r="F49" s="182" t="str">
        <f t="shared" si="1"/>
        <v>Oct-18</v>
      </c>
      <c r="G49" s="215"/>
      <c r="H49" s="216"/>
      <c r="I49" s="216"/>
      <c r="J49" s="216"/>
      <c r="K49" s="216"/>
      <c r="L49" s="216"/>
      <c r="M49" s="217"/>
      <c r="N49" s="218"/>
      <c r="O49" s="218"/>
      <c r="P49" s="218"/>
      <c r="Q49" s="218"/>
      <c r="R49" s="218"/>
      <c r="S49" s="219"/>
      <c r="T49" s="220"/>
      <c r="U49" s="220"/>
    </row>
    <row r="50" spans="1:21" x14ac:dyDescent="0.2">
      <c r="A50" s="232">
        <v>1035</v>
      </c>
      <c r="B50" s="229">
        <v>43395</v>
      </c>
      <c r="C50" s="230" t="s">
        <v>189</v>
      </c>
      <c r="D50" s="233">
        <v>20</v>
      </c>
      <c r="E50" s="233" t="s">
        <v>119</v>
      </c>
      <c r="F50" s="182" t="str">
        <f t="shared" si="1"/>
        <v>Oct-18</v>
      </c>
      <c r="G50" s="215"/>
      <c r="H50" s="216"/>
      <c r="I50" s="216"/>
      <c r="J50" s="216"/>
      <c r="K50" s="216"/>
      <c r="L50" s="216"/>
      <c r="M50" s="217"/>
      <c r="N50" s="218"/>
      <c r="O50" s="218"/>
      <c r="P50" s="218"/>
      <c r="Q50" s="218"/>
      <c r="R50" s="218"/>
      <c r="S50" s="219"/>
      <c r="T50" s="220"/>
      <c r="U50" s="220"/>
    </row>
    <row r="51" spans="1:21" x14ac:dyDescent="0.2">
      <c r="A51" s="232">
        <v>1035</v>
      </c>
      <c r="B51" s="229">
        <v>43395</v>
      </c>
      <c r="C51" s="230" t="s">
        <v>190</v>
      </c>
      <c r="D51" s="233">
        <v>20</v>
      </c>
      <c r="E51" s="233" t="s">
        <v>119</v>
      </c>
      <c r="F51" s="182" t="str">
        <f t="shared" si="1"/>
        <v>Oct-18</v>
      </c>
      <c r="G51" s="215"/>
      <c r="H51" s="216"/>
      <c r="I51" s="216"/>
      <c r="J51" s="216"/>
      <c r="K51" s="216"/>
      <c r="L51" s="216"/>
      <c r="M51" s="217"/>
      <c r="N51" s="218"/>
      <c r="O51" s="218"/>
      <c r="P51" s="218"/>
      <c r="Q51" s="218"/>
      <c r="R51" s="218"/>
      <c r="S51" s="219"/>
      <c r="T51" s="220"/>
      <c r="U51" s="220"/>
    </row>
    <row r="52" spans="1:21" x14ac:dyDescent="0.2">
      <c r="A52" s="232">
        <v>1035</v>
      </c>
      <c r="B52" s="229">
        <v>43395</v>
      </c>
      <c r="C52" s="230" t="s">
        <v>191</v>
      </c>
      <c r="D52" s="233">
        <v>20</v>
      </c>
      <c r="E52" s="233" t="s">
        <v>119</v>
      </c>
      <c r="F52" s="182" t="str">
        <f t="shared" si="1"/>
        <v>Oct-18</v>
      </c>
      <c r="G52" s="215"/>
      <c r="H52" s="216"/>
      <c r="I52" s="216"/>
      <c r="J52" s="216"/>
      <c r="K52" s="216"/>
      <c r="L52" s="216"/>
      <c r="M52" s="217"/>
      <c r="N52" s="218"/>
      <c r="O52" s="218"/>
      <c r="P52" s="218"/>
      <c r="Q52" s="218"/>
      <c r="R52" s="218"/>
      <c r="S52" s="219"/>
      <c r="T52" s="220"/>
      <c r="U52" s="220"/>
    </row>
    <row r="53" spans="1:21" x14ac:dyDescent="0.2">
      <c r="A53" s="232">
        <v>1035</v>
      </c>
      <c r="B53" s="229">
        <v>43395</v>
      </c>
      <c r="C53" s="230" t="s">
        <v>192</v>
      </c>
      <c r="D53" s="233">
        <v>5</v>
      </c>
      <c r="E53" s="233" t="s">
        <v>119</v>
      </c>
      <c r="F53" s="182" t="str">
        <f t="shared" si="1"/>
        <v>Oct-18</v>
      </c>
      <c r="G53" s="215"/>
      <c r="H53" s="216"/>
      <c r="I53" s="216"/>
      <c r="J53" s="216"/>
      <c r="K53" s="216"/>
      <c r="L53" s="216"/>
      <c r="M53" s="217"/>
      <c r="N53" s="218"/>
      <c r="O53" s="218"/>
      <c r="P53" s="218"/>
      <c r="Q53" s="218"/>
      <c r="R53" s="218"/>
      <c r="S53" s="219"/>
      <c r="T53" s="220"/>
      <c r="U53" s="220"/>
    </row>
    <row r="54" spans="1:21" x14ac:dyDescent="0.2">
      <c r="A54" s="232">
        <v>1035</v>
      </c>
      <c r="B54" s="229">
        <v>43395</v>
      </c>
      <c r="C54" s="230" t="s">
        <v>193</v>
      </c>
      <c r="D54" s="233">
        <v>20</v>
      </c>
      <c r="E54" s="233" t="s">
        <v>119</v>
      </c>
      <c r="F54" s="182" t="str">
        <f t="shared" si="1"/>
        <v>Oct-18</v>
      </c>
      <c r="G54" s="215"/>
      <c r="H54" s="216"/>
      <c r="I54" s="216"/>
      <c r="J54" s="216"/>
      <c r="K54" s="216"/>
      <c r="L54" s="216"/>
      <c r="M54" s="217"/>
      <c r="N54" s="218"/>
      <c r="O54" s="218"/>
      <c r="P54" s="218"/>
      <c r="Q54" s="218"/>
      <c r="R54" s="218"/>
      <c r="S54" s="219"/>
      <c r="T54" s="220"/>
      <c r="U54" s="220"/>
    </row>
    <row r="55" spans="1:21" x14ac:dyDescent="0.2">
      <c r="A55" s="232">
        <v>1035</v>
      </c>
      <c r="B55" s="229">
        <v>43395</v>
      </c>
      <c r="C55" s="230" t="s">
        <v>194</v>
      </c>
      <c r="D55" s="233">
        <v>20</v>
      </c>
      <c r="E55" s="233" t="s">
        <v>119</v>
      </c>
      <c r="F55" s="182" t="str">
        <f t="shared" si="1"/>
        <v>Oct-18</v>
      </c>
      <c r="G55" s="215"/>
      <c r="H55" s="216"/>
      <c r="I55" s="216"/>
      <c r="J55" s="216"/>
      <c r="K55" s="216"/>
      <c r="L55" s="216"/>
      <c r="M55" s="217"/>
      <c r="N55" s="218"/>
      <c r="O55" s="218"/>
      <c r="P55" s="218"/>
      <c r="Q55" s="218"/>
      <c r="R55" s="218"/>
      <c r="S55" s="219"/>
      <c r="T55" s="220"/>
      <c r="U55" s="220"/>
    </row>
    <row r="56" spans="1:21" x14ac:dyDescent="0.2">
      <c r="A56" s="232">
        <v>1035</v>
      </c>
      <c r="B56" s="229">
        <v>43395</v>
      </c>
      <c r="C56" s="230" t="s">
        <v>195</v>
      </c>
      <c r="D56" s="233">
        <v>40</v>
      </c>
      <c r="E56" s="233" t="s">
        <v>119</v>
      </c>
      <c r="F56" s="182" t="str">
        <f t="shared" si="1"/>
        <v>Oct-18</v>
      </c>
      <c r="G56" s="215"/>
      <c r="H56" s="216"/>
      <c r="I56" s="216"/>
      <c r="J56" s="216"/>
      <c r="K56" s="216"/>
      <c r="L56" s="216"/>
      <c r="M56" s="217"/>
      <c r="N56" s="218"/>
      <c r="O56" s="218"/>
      <c r="P56" s="218"/>
      <c r="Q56" s="218"/>
      <c r="R56" s="218"/>
      <c r="S56" s="219"/>
      <c r="T56" s="220"/>
      <c r="U56" s="220"/>
    </row>
    <row r="57" spans="1:21" x14ac:dyDescent="0.2">
      <c r="A57" s="232">
        <v>1035</v>
      </c>
      <c r="B57" s="229">
        <v>43396</v>
      </c>
      <c r="C57" s="230" t="s">
        <v>196</v>
      </c>
      <c r="D57" s="233">
        <v>60</v>
      </c>
      <c r="E57" s="233" t="s">
        <v>119</v>
      </c>
      <c r="F57" s="182" t="str">
        <f t="shared" si="1"/>
        <v>Oct-18</v>
      </c>
      <c r="G57" s="215"/>
      <c r="H57" s="216"/>
      <c r="I57" s="216"/>
      <c r="J57" s="216"/>
      <c r="K57" s="216"/>
      <c r="L57" s="216"/>
      <c r="M57" s="217"/>
      <c r="N57" s="218"/>
      <c r="O57" s="218"/>
      <c r="P57" s="218"/>
      <c r="Q57" s="218"/>
      <c r="R57" s="218"/>
      <c r="S57" s="219"/>
      <c r="T57" s="220"/>
      <c r="U57" s="220"/>
    </row>
    <row r="58" spans="1:21" x14ac:dyDescent="0.2">
      <c r="A58" s="232">
        <v>1035</v>
      </c>
      <c r="B58" s="229">
        <v>43396</v>
      </c>
      <c r="C58" s="230" t="s">
        <v>197</v>
      </c>
      <c r="D58" s="233">
        <v>100</v>
      </c>
      <c r="E58" s="233" t="s">
        <v>119</v>
      </c>
      <c r="F58" s="182" t="str">
        <f t="shared" si="1"/>
        <v>Oct-18</v>
      </c>
      <c r="G58" s="225"/>
      <c r="H58" s="216"/>
      <c r="I58" s="216"/>
      <c r="J58" s="216"/>
      <c r="K58" s="216"/>
      <c r="L58" s="216"/>
      <c r="M58" s="217"/>
      <c r="N58" s="218"/>
      <c r="O58" s="218"/>
      <c r="P58" s="218"/>
      <c r="Q58" s="218"/>
      <c r="R58" s="218"/>
      <c r="S58" s="219"/>
      <c r="T58" s="220"/>
      <c r="U58" s="220"/>
    </row>
    <row r="59" spans="1:21" x14ac:dyDescent="0.2">
      <c r="A59" s="232">
        <v>1035</v>
      </c>
      <c r="B59" s="229">
        <v>43396</v>
      </c>
      <c r="C59" s="230" t="s">
        <v>198</v>
      </c>
      <c r="D59" s="233">
        <v>5</v>
      </c>
      <c r="E59" s="233" t="s">
        <v>119</v>
      </c>
      <c r="F59" s="182" t="str">
        <f t="shared" si="1"/>
        <v>Oct-18</v>
      </c>
      <c r="G59" s="225"/>
      <c r="H59" s="216"/>
      <c r="I59" s="216"/>
      <c r="J59" s="216"/>
      <c r="K59" s="216"/>
      <c r="L59" s="216"/>
      <c r="M59" s="217"/>
      <c r="N59" s="218"/>
      <c r="O59" s="218"/>
      <c r="P59" s="218"/>
      <c r="Q59" s="218"/>
      <c r="R59" s="218"/>
      <c r="S59" s="219"/>
      <c r="T59" s="220"/>
      <c r="U59" s="220"/>
    </row>
    <row r="60" spans="1:21" x14ac:dyDescent="0.2">
      <c r="A60" s="232">
        <v>1035</v>
      </c>
      <c r="B60" s="229">
        <v>43396</v>
      </c>
      <c r="C60" s="230" t="s">
        <v>199</v>
      </c>
      <c r="D60" s="233">
        <v>20</v>
      </c>
      <c r="E60" s="233" t="s">
        <v>119</v>
      </c>
      <c r="F60" s="182" t="str">
        <f t="shared" si="1"/>
        <v>Oct-18</v>
      </c>
      <c r="G60" s="225"/>
      <c r="H60" s="216"/>
      <c r="I60" s="216"/>
      <c r="J60" s="216"/>
      <c r="K60" s="216"/>
      <c r="L60" s="216"/>
      <c r="M60" s="217"/>
      <c r="N60" s="218"/>
      <c r="O60" s="218"/>
      <c r="P60" s="218"/>
      <c r="Q60" s="218"/>
      <c r="R60" s="218"/>
      <c r="S60" s="219"/>
      <c r="T60" s="220"/>
      <c r="U60" s="220"/>
    </row>
    <row r="61" spans="1:21" x14ac:dyDescent="0.2">
      <c r="A61" s="232">
        <v>1035</v>
      </c>
      <c r="B61" s="229">
        <v>43397</v>
      </c>
      <c r="C61" s="230" t="s">
        <v>201</v>
      </c>
      <c r="D61" s="233">
        <v>20</v>
      </c>
      <c r="E61" s="233" t="s">
        <v>119</v>
      </c>
      <c r="F61" s="182" t="str">
        <f t="shared" si="1"/>
        <v>Oct-18</v>
      </c>
      <c r="G61" s="215"/>
      <c r="H61" s="216"/>
      <c r="I61" s="216"/>
      <c r="J61" s="216"/>
      <c r="K61" s="216"/>
      <c r="L61" s="216"/>
      <c r="M61" s="217"/>
      <c r="N61" s="218"/>
      <c r="O61" s="218"/>
      <c r="P61" s="218"/>
      <c r="Q61" s="218"/>
      <c r="R61" s="218"/>
      <c r="S61" s="219"/>
      <c r="T61" s="220"/>
      <c r="U61" s="220"/>
    </row>
    <row r="62" spans="1:21" x14ac:dyDescent="0.2">
      <c r="A62" s="232">
        <v>1035</v>
      </c>
      <c r="B62" s="229">
        <v>43397</v>
      </c>
      <c r="C62" s="230" t="s">
        <v>202</v>
      </c>
      <c r="D62" s="233">
        <v>20</v>
      </c>
      <c r="E62" s="233" t="s">
        <v>119</v>
      </c>
      <c r="F62" s="182" t="str">
        <f t="shared" si="1"/>
        <v>Oct-18</v>
      </c>
      <c r="G62" s="215"/>
      <c r="H62" s="226"/>
      <c r="I62" s="226"/>
      <c r="J62" s="226"/>
      <c r="K62" s="226"/>
      <c r="L62" s="226"/>
      <c r="M62" s="217"/>
      <c r="N62" s="227"/>
      <c r="O62" s="227"/>
      <c r="P62" s="227"/>
      <c r="Q62" s="227"/>
      <c r="R62" s="227"/>
      <c r="S62" s="219"/>
      <c r="T62" s="220"/>
      <c r="U62" s="220"/>
    </row>
    <row r="63" spans="1:21" x14ac:dyDescent="0.2">
      <c r="A63" s="232">
        <v>1035</v>
      </c>
      <c r="B63" s="229">
        <v>43397</v>
      </c>
      <c r="C63" s="230" t="s">
        <v>203</v>
      </c>
      <c r="D63" s="233">
        <v>20</v>
      </c>
      <c r="E63" s="233" t="s">
        <v>119</v>
      </c>
      <c r="F63" s="182" t="str">
        <f t="shared" si="1"/>
        <v>Oct-18</v>
      </c>
      <c r="G63" s="215"/>
      <c r="H63" s="226"/>
      <c r="I63" s="226"/>
      <c r="J63" s="226"/>
      <c r="K63" s="226"/>
      <c r="L63" s="226"/>
      <c r="M63" s="217"/>
      <c r="N63" s="227"/>
      <c r="O63" s="227"/>
      <c r="P63" s="227"/>
      <c r="Q63" s="227"/>
      <c r="R63" s="227"/>
      <c r="S63" s="219"/>
      <c r="T63" s="220"/>
      <c r="U63" s="220"/>
    </row>
    <row r="64" spans="1:21" x14ac:dyDescent="0.2">
      <c r="A64" s="232">
        <v>1035</v>
      </c>
      <c r="B64" s="229">
        <v>43397</v>
      </c>
      <c r="C64" s="230" t="s">
        <v>204</v>
      </c>
      <c r="D64" s="233">
        <v>5</v>
      </c>
      <c r="E64" s="233" t="s">
        <v>119</v>
      </c>
      <c r="F64" s="182" t="str">
        <f t="shared" si="1"/>
        <v>Oct-18</v>
      </c>
      <c r="G64" s="215">
        <f>SUM(D28:D64)</f>
        <v>925</v>
      </c>
      <c r="H64" s="226"/>
      <c r="I64" s="226"/>
      <c r="J64" s="226"/>
      <c r="K64" s="226"/>
      <c r="L64" s="226"/>
      <c r="M64" s="217"/>
      <c r="N64" s="227"/>
      <c r="O64" s="227"/>
      <c r="P64" s="227"/>
      <c r="Q64" s="227"/>
      <c r="R64" s="227"/>
      <c r="S64" s="219"/>
      <c r="T64" s="220"/>
      <c r="U64" s="220"/>
    </row>
    <row r="65" spans="1:21" x14ac:dyDescent="0.2">
      <c r="A65" s="232">
        <v>1040</v>
      </c>
      <c r="B65" s="229">
        <v>43244</v>
      </c>
      <c r="C65" s="230" t="s">
        <v>226</v>
      </c>
      <c r="D65" s="233">
        <v>10</v>
      </c>
      <c r="E65" s="233" t="s">
        <v>227</v>
      </c>
      <c r="F65" s="182" t="str">
        <f t="shared" si="1"/>
        <v>May-18</v>
      </c>
      <c r="G65" s="225">
        <f>SUM(D65)</f>
        <v>10</v>
      </c>
      <c r="H65" s="216"/>
      <c r="I65" s="216"/>
      <c r="J65" s="216"/>
      <c r="K65" s="216"/>
      <c r="L65" s="216"/>
      <c r="M65" s="217"/>
      <c r="N65" s="218"/>
      <c r="O65" s="218"/>
      <c r="P65" s="218"/>
      <c r="Q65" s="218"/>
      <c r="R65" s="218"/>
      <c r="S65" s="219"/>
      <c r="T65" s="220"/>
      <c r="U65" s="220"/>
    </row>
    <row r="66" spans="1:21" x14ac:dyDescent="0.2">
      <c r="A66" s="232">
        <v>2020</v>
      </c>
      <c r="B66" s="229">
        <v>43264</v>
      </c>
      <c r="C66" s="230" t="s">
        <v>71</v>
      </c>
      <c r="D66" s="233">
        <v>13.45</v>
      </c>
      <c r="E66" s="233" t="s">
        <v>10</v>
      </c>
      <c r="F66" s="182" t="str">
        <f t="shared" si="1"/>
        <v>Jun-18</v>
      </c>
      <c r="G66" s="215"/>
      <c r="H66" s="216"/>
      <c r="I66" s="216"/>
      <c r="J66" s="216"/>
      <c r="K66" s="216"/>
      <c r="L66" s="216"/>
      <c r="M66" s="217"/>
      <c r="N66" s="218"/>
      <c r="O66" s="218"/>
      <c r="P66" s="218"/>
      <c r="Q66" s="218"/>
      <c r="R66" s="218"/>
      <c r="S66" s="219"/>
      <c r="T66" s="220"/>
      <c r="U66" s="220"/>
    </row>
    <row r="67" spans="1:21" x14ac:dyDescent="0.2">
      <c r="A67" s="232">
        <v>2020</v>
      </c>
      <c r="B67" s="231">
        <v>43358</v>
      </c>
      <c r="C67" s="230" t="s">
        <v>71</v>
      </c>
      <c r="D67" s="234">
        <v>8.25</v>
      </c>
      <c r="E67" s="235" t="s">
        <v>10</v>
      </c>
      <c r="F67" s="182" t="str">
        <f t="shared" ref="F67:F98" si="2">TEXT(B67,"mmm-yy")</f>
        <v>Sep-18</v>
      </c>
      <c r="G67" s="215"/>
      <c r="H67" s="226"/>
      <c r="I67" s="226"/>
      <c r="J67" s="226"/>
      <c r="K67" s="226"/>
      <c r="L67" s="226"/>
      <c r="M67" s="217"/>
      <c r="N67" s="227"/>
      <c r="O67" s="227"/>
      <c r="P67" s="227"/>
      <c r="Q67" s="227"/>
      <c r="R67" s="227"/>
      <c r="S67" s="219"/>
      <c r="T67" s="220"/>
      <c r="U67" s="220"/>
    </row>
    <row r="68" spans="1:21" x14ac:dyDescent="0.2">
      <c r="A68" s="232">
        <v>2020</v>
      </c>
      <c r="B68" s="231">
        <v>43366</v>
      </c>
      <c r="C68" s="230" t="s">
        <v>71</v>
      </c>
      <c r="D68" s="234">
        <v>16.05</v>
      </c>
      <c r="E68" s="235" t="s">
        <v>10</v>
      </c>
      <c r="F68" s="182" t="str">
        <f t="shared" si="2"/>
        <v>Sep-18</v>
      </c>
      <c r="G68" s="215"/>
      <c r="H68" s="226"/>
      <c r="I68" s="226"/>
      <c r="J68" s="226"/>
      <c r="K68" s="226"/>
      <c r="L68" s="226"/>
      <c r="M68" s="217"/>
      <c r="N68" s="227"/>
      <c r="O68" s="227"/>
      <c r="P68" s="227"/>
      <c r="Q68" s="227"/>
      <c r="R68" s="227"/>
      <c r="S68" s="219"/>
      <c r="T68" s="220"/>
      <c r="U68" s="220"/>
    </row>
    <row r="69" spans="1:21" x14ac:dyDescent="0.2">
      <c r="A69" s="232">
        <v>2020</v>
      </c>
      <c r="B69" s="229">
        <v>43397</v>
      </c>
      <c r="C69" s="230" t="s">
        <v>71</v>
      </c>
      <c r="D69" s="233">
        <v>11.3</v>
      </c>
      <c r="E69" s="235" t="s">
        <v>10</v>
      </c>
      <c r="F69" s="182" t="str">
        <f t="shared" si="2"/>
        <v>Oct-18</v>
      </c>
      <c r="G69" s="215"/>
      <c r="H69" s="226"/>
      <c r="I69" s="226"/>
      <c r="J69" s="226"/>
      <c r="K69" s="226"/>
      <c r="L69" s="226"/>
      <c r="M69" s="217"/>
      <c r="N69" s="227"/>
      <c r="O69" s="227"/>
      <c r="P69" s="227"/>
      <c r="Q69" s="227"/>
      <c r="R69" s="227"/>
      <c r="S69" s="219"/>
      <c r="T69" s="220"/>
      <c r="U69" s="220"/>
    </row>
    <row r="70" spans="1:21" x14ac:dyDescent="0.2">
      <c r="A70" s="232">
        <v>2020</v>
      </c>
      <c r="B70" s="229">
        <v>43406</v>
      </c>
      <c r="C70" s="230" t="s">
        <v>71</v>
      </c>
      <c r="D70" s="233">
        <v>11.3</v>
      </c>
      <c r="E70" s="235" t="s">
        <v>10</v>
      </c>
      <c r="F70" s="182" t="str">
        <f t="shared" si="2"/>
        <v>Nov-18</v>
      </c>
      <c r="G70" s="215"/>
      <c r="H70" s="226"/>
      <c r="I70" s="226"/>
      <c r="J70" s="226"/>
      <c r="K70" s="226"/>
      <c r="L70" s="226"/>
      <c r="M70" s="217"/>
      <c r="N70" s="227"/>
      <c r="O70" s="227"/>
      <c r="P70" s="227"/>
      <c r="Q70" s="227"/>
      <c r="R70" s="227"/>
      <c r="S70" s="219"/>
      <c r="T70" s="220"/>
      <c r="U70" s="220"/>
    </row>
    <row r="71" spans="1:21" x14ac:dyDescent="0.2">
      <c r="A71" s="232">
        <v>2020</v>
      </c>
      <c r="B71" s="229">
        <v>43409</v>
      </c>
      <c r="C71" s="230" t="s">
        <v>71</v>
      </c>
      <c r="D71" s="233">
        <v>14.2</v>
      </c>
      <c r="E71" s="235" t="s">
        <v>10</v>
      </c>
      <c r="F71" s="182" t="str">
        <f t="shared" si="2"/>
        <v>Nov-18</v>
      </c>
      <c r="G71" s="215"/>
      <c r="H71" s="226"/>
      <c r="I71" s="226"/>
      <c r="J71" s="226"/>
      <c r="K71" s="226"/>
      <c r="L71" s="226"/>
      <c r="M71" s="217"/>
      <c r="N71" s="227"/>
      <c r="O71" s="227"/>
      <c r="P71" s="227"/>
      <c r="Q71" s="227"/>
      <c r="R71" s="227"/>
      <c r="S71" s="219"/>
      <c r="T71" s="220"/>
      <c r="U71" s="220"/>
    </row>
    <row r="72" spans="1:21" x14ac:dyDescent="0.2">
      <c r="A72" s="232">
        <v>2020</v>
      </c>
      <c r="B72" s="229">
        <v>43438</v>
      </c>
      <c r="C72" s="230" t="s">
        <v>71</v>
      </c>
      <c r="D72" s="233">
        <v>11.3</v>
      </c>
      <c r="E72" s="235" t="s">
        <v>10</v>
      </c>
      <c r="F72" s="182" t="str">
        <f t="shared" si="2"/>
        <v>Dec-18</v>
      </c>
      <c r="G72" s="215"/>
      <c r="H72" s="226"/>
      <c r="I72" s="226"/>
      <c r="J72" s="226"/>
      <c r="K72" s="226"/>
      <c r="L72" s="226"/>
      <c r="M72" s="217"/>
      <c r="N72" s="227"/>
      <c r="O72" s="227"/>
      <c r="P72" s="227"/>
      <c r="Q72" s="227"/>
      <c r="R72" s="227"/>
      <c r="S72" s="219"/>
      <c r="T72" s="220"/>
      <c r="U72" s="220"/>
    </row>
    <row r="73" spans="1:21" x14ac:dyDescent="0.2">
      <c r="A73" s="232">
        <v>2020</v>
      </c>
      <c r="B73" s="229">
        <v>43443</v>
      </c>
      <c r="C73" s="230" t="s">
        <v>71</v>
      </c>
      <c r="D73" s="258">
        <v>14.3</v>
      </c>
      <c r="E73" s="260" t="s">
        <v>10</v>
      </c>
      <c r="F73" s="182" t="str">
        <f t="shared" si="2"/>
        <v>Dec-18</v>
      </c>
      <c r="G73" s="251">
        <f>SUM(D66:D73)</f>
        <v>100.14999999999999</v>
      </c>
      <c r="H73" s="256"/>
      <c r="I73" s="256"/>
      <c r="J73" s="256"/>
      <c r="K73" s="256"/>
      <c r="L73" s="256"/>
      <c r="M73" s="253"/>
      <c r="N73" s="257"/>
      <c r="O73" s="257"/>
      <c r="P73" s="257"/>
      <c r="Q73" s="257"/>
      <c r="R73" s="257"/>
      <c r="S73" s="255"/>
      <c r="T73" s="220"/>
      <c r="U73" s="220"/>
    </row>
    <row r="74" spans="1:21" ht="12.75" customHeight="1" x14ac:dyDescent="0.2">
      <c r="A74" s="232">
        <v>2040</v>
      </c>
      <c r="B74" s="229">
        <v>43277</v>
      </c>
      <c r="C74" s="230" t="s">
        <v>153</v>
      </c>
      <c r="D74" s="233">
        <v>144</v>
      </c>
      <c r="E74" s="233" t="s">
        <v>48</v>
      </c>
      <c r="F74" s="182" t="str">
        <f t="shared" si="2"/>
        <v>Jun-18</v>
      </c>
      <c r="G74" s="215">
        <f>SUM(D74)</f>
        <v>144</v>
      </c>
      <c r="H74" s="226"/>
      <c r="I74" s="226"/>
      <c r="J74" s="226"/>
      <c r="K74" s="226"/>
      <c r="L74" s="226"/>
      <c r="M74" s="217"/>
      <c r="N74" s="227"/>
      <c r="O74" s="227"/>
      <c r="P74" s="227"/>
      <c r="Q74" s="227"/>
      <c r="R74" s="227"/>
      <c r="S74" s="219"/>
      <c r="T74" s="220"/>
      <c r="U74" s="220"/>
    </row>
    <row r="75" spans="1:21" ht="12.75" customHeight="1" x14ac:dyDescent="0.2">
      <c r="A75" s="232">
        <v>2060</v>
      </c>
      <c r="B75" s="229">
        <v>43414</v>
      </c>
      <c r="C75" s="230" t="s">
        <v>151</v>
      </c>
      <c r="D75" s="233">
        <v>575.29999999999995</v>
      </c>
      <c r="E75" s="235" t="s">
        <v>222</v>
      </c>
      <c r="F75" s="182" t="str">
        <f t="shared" si="2"/>
        <v>Nov-18</v>
      </c>
      <c r="G75" s="215">
        <f>SUM(D75)</f>
        <v>575.29999999999995</v>
      </c>
      <c r="H75" s="226"/>
      <c r="I75" s="226"/>
      <c r="J75" s="226"/>
      <c r="K75" s="226"/>
      <c r="L75" s="226"/>
      <c r="M75" s="217"/>
      <c r="N75" s="227"/>
      <c r="O75" s="227"/>
      <c r="P75" s="227"/>
      <c r="Q75" s="227"/>
      <c r="R75" s="227"/>
      <c r="S75" s="219"/>
      <c r="T75" s="220"/>
      <c r="U75" s="220"/>
    </row>
    <row r="76" spans="1:21" x14ac:dyDescent="0.2">
      <c r="A76" s="232">
        <v>2070</v>
      </c>
      <c r="B76" s="229">
        <v>43244</v>
      </c>
      <c r="C76" s="230" t="s">
        <v>151</v>
      </c>
      <c r="D76" s="233">
        <v>0</v>
      </c>
      <c r="E76" s="233" t="s">
        <v>221</v>
      </c>
      <c r="F76" s="182" t="str">
        <f t="shared" si="2"/>
        <v>May-18</v>
      </c>
      <c r="G76" s="215"/>
      <c r="H76" s="216"/>
      <c r="I76" s="216"/>
      <c r="J76" s="216"/>
      <c r="K76" s="216"/>
      <c r="L76" s="216"/>
      <c r="M76" s="217"/>
      <c r="N76" s="218"/>
      <c r="O76" s="218"/>
      <c r="P76" s="218"/>
      <c r="Q76" s="218"/>
      <c r="R76" s="218"/>
      <c r="S76" s="219"/>
      <c r="T76" s="220"/>
      <c r="U76" s="220"/>
    </row>
    <row r="77" spans="1:21" x14ac:dyDescent="0.2">
      <c r="A77" s="232">
        <v>2070</v>
      </c>
      <c r="B77" s="229">
        <v>43260</v>
      </c>
      <c r="C77" s="230" t="s">
        <v>152</v>
      </c>
      <c r="D77" s="233">
        <v>2.33</v>
      </c>
      <c r="E77" s="233" t="s">
        <v>221</v>
      </c>
      <c r="F77" s="182" t="str">
        <f t="shared" si="2"/>
        <v>Jun-18</v>
      </c>
      <c r="G77" s="215"/>
      <c r="H77" s="216"/>
      <c r="I77" s="216"/>
      <c r="J77" s="216"/>
      <c r="K77" s="216"/>
      <c r="L77" s="216"/>
      <c r="M77" s="217"/>
      <c r="N77" s="218"/>
      <c r="O77" s="218"/>
      <c r="P77" s="218"/>
      <c r="Q77" s="218"/>
      <c r="R77" s="218"/>
      <c r="S77" s="219"/>
      <c r="T77" s="220"/>
      <c r="U77" s="220"/>
    </row>
    <row r="78" spans="1:21" x14ac:dyDescent="0.2">
      <c r="A78" s="232">
        <v>2070</v>
      </c>
      <c r="B78" s="229">
        <v>43264</v>
      </c>
      <c r="C78" s="230" t="s">
        <v>71</v>
      </c>
      <c r="D78" s="233">
        <v>0</v>
      </c>
      <c r="E78" s="233" t="s">
        <v>221</v>
      </c>
      <c r="F78" s="182" t="str">
        <f t="shared" si="2"/>
        <v>Jun-18</v>
      </c>
      <c r="G78" s="215"/>
      <c r="H78" s="216"/>
      <c r="I78" s="216"/>
      <c r="J78" s="216"/>
      <c r="K78" s="216"/>
      <c r="L78" s="216"/>
      <c r="M78" s="217"/>
      <c r="N78" s="218"/>
      <c r="O78" s="218"/>
      <c r="P78" s="218"/>
      <c r="Q78" s="218"/>
      <c r="R78" s="218"/>
      <c r="S78" s="219"/>
      <c r="T78" s="220"/>
      <c r="U78" s="220"/>
    </row>
    <row r="79" spans="1:21" x14ac:dyDescent="0.2">
      <c r="A79" s="232">
        <v>2070</v>
      </c>
      <c r="B79" s="229">
        <v>43277</v>
      </c>
      <c r="C79" s="230" t="s">
        <v>153</v>
      </c>
      <c r="D79" s="233">
        <v>0</v>
      </c>
      <c r="E79" s="233" t="s">
        <v>221</v>
      </c>
      <c r="F79" s="182" t="str">
        <f t="shared" si="2"/>
        <v>Jun-18</v>
      </c>
      <c r="G79" s="215"/>
      <c r="H79" s="216"/>
      <c r="I79" s="216"/>
      <c r="J79" s="216"/>
      <c r="K79" s="216"/>
      <c r="L79" s="216"/>
      <c r="M79" s="217"/>
      <c r="N79" s="218"/>
      <c r="O79" s="218"/>
      <c r="P79" s="218"/>
      <c r="Q79" s="218"/>
      <c r="R79" s="218"/>
      <c r="S79" s="219"/>
      <c r="T79" s="220"/>
      <c r="U79" s="220"/>
    </row>
    <row r="80" spans="1:21" x14ac:dyDescent="0.2">
      <c r="A80" s="232">
        <v>2070</v>
      </c>
      <c r="B80" s="231">
        <v>43324</v>
      </c>
      <c r="C80" s="230" t="s">
        <v>154</v>
      </c>
      <c r="D80" s="234">
        <v>2.38</v>
      </c>
      <c r="E80" s="233" t="s">
        <v>221</v>
      </c>
      <c r="F80" s="182" t="str">
        <f t="shared" si="2"/>
        <v>Aug-18</v>
      </c>
      <c r="G80" s="221"/>
      <c r="H80" s="222"/>
      <c r="I80" s="222"/>
      <c r="J80" s="222"/>
      <c r="K80" s="222"/>
      <c r="L80" s="222"/>
      <c r="M80" s="217"/>
      <c r="N80" s="223"/>
      <c r="O80" s="223"/>
      <c r="P80" s="223"/>
      <c r="Q80" s="223"/>
      <c r="R80" s="223"/>
      <c r="S80" s="224"/>
      <c r="T80" s="220"/>
      <c r="U80" s="220"/>
    </row>
    <row r="81" spans="1:21" x14ac:dyDescent="0.2">
      <c r="A81" s="232">
        <v>2070</v>
      </c>
      <c r="B81" s="231">
        <v>43340</v>
      </c>
      <c r="C81" s="230" t="s">
        <v>155</v>
      </c>
      <c r="D81" s="234">
        <v>0.56000000000000005</v>
      </c>
      <c r="E81" s="233" t="s">
        <v>221</v>
      </c>
      <c r="F81" s="182" t="str">
        <f t="shared" si="2"/>
        <v>Aug-18</v>
      </c>
      <c r="G81" s="221"/>
      <c r="H81" s="222"/>
      <c r="I81" s="222"/>
      <c r="J81" s="222"/>
      <c r="K81" s="222"/>
      <c r="L81" s="222"/>
      <c r="M81" s="217"/>
      <c r="N81" s="223"/>
      <c r="O81" s="223"/>
      <c r="P81" s="223"/>
      <c r="Q81" s="223"/>
      <c r="R81" s="223"/>
      <c r="S81" s="224"/>
      <c r="T81" s="220"/>
      <c r="U81" s="220"/>
    </row>
    <row r="82" spans="1:21" x14ac:dyDescent="0.2">
      <c r="A82" s="232">
        <v>2070</v>
      </c>
      <c r="B82" s="231">
        <v>43340</v>
      </c>
      <c r="C82" s="230" t="s">
        <v>155</v>
      </c>
      <c r="D82" s="234">
        <v>0</v>
      </c>
      <c r="E82" s="233" t="s">
        <v>221</v>
      </c>
      <c r="F82" s="182" t="str">
        <f t="shared" si="2"/>
        <v>Aug-18</v>
      </c>
      <c r="G82" s="221"/>
      <c r="H82" s="222"/>
      <c r="I82" s="222"/>
      <c r="J82" s="222"/>
      <c r="K82" s="222"/>
      <c r="L82" s="222"/>
      <c r="M82" s="217"/>
      <c r="N82" s="223"/>
      <c r="O82" s="223"/>
      <c r="P82" s="223"/>
      <c r="Q82" s="223"/>
      <c r="R82" s="223"/>
      <c r="S82" s="224"/>
      <c r="T82" s="220"/>
      <c r="U82" s="220"/>
    </row>
    <row r="83" spans="1:21" x14ac:dyDescent="0.2">
      <c r="A83" s="232">
        <v>2070</v>
      </c>
      <c r="B83" s="229">
        <v>43351</v>
      </c>
      <c r="C83" s="230" t="s">
        <v>156</v>
      </c>
      <c r="D83" s="233">
        <v>1.86</v>
      </c>
      <c r="E83" s="233" t="s">
        <v>221</v>
      </c>
      <c r="F83" s="182" t="str">
        <f t="shared" si="2"/>
        <v>Sep-18</v>
      </c>
      <c r="G83" s="215"/>
      <c r="H83" s="216"/>
      <c r="I83" s="216"/>
      <c r="J83" s="216"/>
      <c r="K83" s="216"/>
      <c r="L83" s="216"/>
      <c r="M83" s="217"/>
      <c r="N83" s="218"/>
      <c r="O83" s="218"/>
      <c r="P83" s="218"/>
      <c r="Q83" s="218"/>
      <c r="R83" s="218"/>
      <c r="S83" s="219"/>
      <c r="T83" s="220"/>
      <c r="U83" s="220"/>
    </row>
    <row r="84" spans="1:21" x14ac:dyDescent="0.2">
      <c r="A84" s="232">
        <v>2070</v>
      </c>
      <c r="B84" s="231">
        <v>43351</v>
      </c>
      <c r="C84" s="230" t="s">
        <v>157</v>
      </c>
      <c r="D84" s="234">
        <v>1.86</v>
      </c>
      <c r="E84" s="233" t="s">
        <v>221</v>
      </c>
      <c r="F84" s="182" t="str">
        <f t="shared" si="2"/>
        <v>Sep-18</v>
      </c>
      <c r="G84" s="221"/>
      <c r="H84" s="222"/>
      <c r="I84" s="222"/>
      <c r="J84" s="222"/>
      <c r="K84" s="222"/>
      <c r="L84" s="222"/>
      <c r="M84" s="217"/>
      <c r="N84" s="223"/>
      <c r="O84" s="223"/>
      <c r="P84" s="223"/>
      <c r="Q84" s="223"/>
      <c r="R84" s="223"/>
      <c r="S84" s="224"/>
      <c r="T84" s="220"/>
      <c r="U84" s="220"/>
    </row>
    <row r="85" spans="1:21" x14ac:dyDescent="0.2">
      <c r="A85" s="232">
        <v>2070</v>
      </c>
      <c r="B85" s="229">
        <v>43357</v>
      </c>
      <c r="C85" s="230" t="s">
        <v>158</v>
      </c>
      <c r="D85" s="233">
        <v>1.29</v>
      </c>
      <c r="E85" s="233" t="s">
        <v>221</v>
      </c>
      <c r="F85" s="182" t="str">
        <f t="shared" si="2"/>
        <v>Sep-18</v>
      </c>
      <c r="G85" s="215"/>
      <c r="H85" s="216"/>
      <c r="I85" s="216"/>
      <c r="J85" s="216"/>
      <c r="K85" s="216"/>
      <c r="L85" s="216"/>
      <c r="M85" s="217"/>
      <c r="N85" s="218"/>
      <c r="O85" s="218"/>
      <c r="P85" s="218"/>
      <c r="Q85" s="218"/>
      <c r="R85" s="218"/>
      <c r="S85" s="219"/>
      <c r="T85" s="220"/>
      <c r="U85" s="220"/>
    </row>
    <row r="86" spans="1:21" x14ac:dyDescent="0.2">
      <c r="A86" s="232">
        <v>2070</v>
      </c>
      <c r="B86" s="231">
        <v>43358</v>
      </c>
      <c r="C86" s="230" t="s">
        <v>71</v>
      </c>
      <c r="D86" s="234">
        <v>0</v>
      </c>
      <c r="E86" s="233" t="s">
        <v>221</v>
      </c>
      <c r="F86" s="182" t="str">
        <f t="shared" si="2"/>
        <v>Sep-18</v>
      </c>
      <c r="G86" s="221"/>
      <c r="H86" s="222"/>
      <c r="I86" s="222"/>
      <c r="J86" s="222"/>
      <c r="K86" s="222"/>
      <c r="L86" s="222"/>
      <c r="M86" s="217"/>
      <c r="N86" s="223"/>
      <c r="O86" s="223"/>
      <c r="P86" s="223"/>
      <c r="Q86" s="223"/>
      <c r="R86" s="223"/>
      <c r="S86" s="224"/>
      <c r="T86" s="220"/>
      <c r="U86" s="220"/>
    </row>
    <row r="87" spans="1:21" x14ac:dyDescent="0.2">
      <c r="A87" s="232">
        <v>2070</v>
      </c>
      <c r="B87" s="229">
        <v>43358</v>
      </c>
      <c r="C87" s="230" t="s">
        <v>159</v>
      </c>
      <c r="D87" s="233">
        <v>0.82</v>
      </c>
      <c r="E87" s="233" t="s">
        <v>221</v>
      </c>
      <c r="F87" s="182" t="str">
        <f t="shared" si="2"/>
        <v>Sep-18</v>
      </c>
      <c r="G87" s="215"/>
      <c r="H87" s="216"/>
      <c r="I87" s="216"/>
      <c r="J87" s="216"/>
      <c r="K87" s="216"/>
      <c r="L87" s="216"/>
      <c r="M87" s="217"/>
      <c r="N87" s="218"/>
      <c r="O87" s="218"/>
      <c r="P87" s="218"/>
      <c r="Q87" s="218"/>
      <c r="R87" s="218"/>
      <c r="S87" s="219"/>
      <c r="T87" s="220"/>
      <c r="U87" s="220"/>
    </row>
    <row r="88" spans="1:21" x14ac:dyDescent="0.2">
      <c r="A88" s="232">
        <v>2070</v>
      </c>
      <c r="B88" s="229">
        <v>43358</v>
      </c>
      <c r="C88" s="230" t="s">
        <v>63</v>
      </c>
      <c r="D88" s="233">
        <v>0.56000000000000005</v>
      </c>
      <c r="E88" s="233" t="s">
        <v>221</v>
      </c>
      <c r="F88" s="182" t="str">
        <f t="shared" si="2"/>
        <v>Sep-18</v>
      </c>
      <c r="G88" s="215"/>
      <c r="H88" s="216"/>
      <c r="I88" s="216"/>
      <c r="J88" s="216"/>
      <c r="K88" s="216"/>
      <c r="L88" s="216"/>
      <c r="M88" s="217"/>
      <c r="N88" s="218"/>
      <c r="O88" s="218"/>
      <c r="P88" s="218"/>
      <c r="Q88" s="218"/>
      <c r="R88" s="218"/>
      <c r="S88" s="219"/>
      <c r="T88" s="220"/>
      <c r="U88" s="220"/>
    </row>
    <row r="89" spans="1:21" x14ac:dyDescent="0.2">
      <c r="A89" s="232">
        <v>2070</v>
      </c>
      <c r="B89" s="231">
        <v>43359</v>
      </c>
      <c r="C89" s="230" t="s">
        <v>160</v>
      </c>
      <c r="D89" s="234">
        <v>0.82</v>
      </c>
      <c r="E89" s="233" t="s">
        <v>221</v>
      </c>
      <c r="F89" s="182" t="str">
        <f t="shared" si="2"/>
        <v>Sep-18</v>
      </c>
      <c r="G89" s="221"/>
      <c r="H89" s="222"/>
      <c r="I89" s="222"/>
      <c r="J89" s="222"/>
      <c r="K89" s="222"/>
      <c r="L89" s="222"/>
      <c r="M89" s="217"/>
      <c r="N89" s="223"/>
      <c r="O89" s="223"/>
      <c r="P89" s="223"/>
      <c r="Q89" s="223"/>
      <c r="R89" s="223"/>
      <c r="S89" s="224"/>
      <c r="T89" s="220"/>
      <c r="U89" s="220"/>
    </row>
    <row r="90" spans="1:21" x14ac:dyDescent="0.2">
      <c r="A90" s="232">
        <v>2070</v>
      </c>
      <c r="B90" s="231">
        <v>43359</v>
      </c>
      <c r="C90" s="230" t="s">
        <v>161</v>
      </c>
      <c r="D90" s="234">
        <v>1.34</v>
      </c>
      <c r="E90" s="233" t="s">
        <v>221</v>
      </c>
      <c r="F90" s="182" t="str">
        <f t="shared" si="2"/>
        <v>Sep-18</v>
      </c>
      <c r="G90" s="221"/>
      <c r="H90" s="222"/>
      <c r="I90" s="222"/>
      <c r="J90" s="222"/>
      <c r="K90" s="222"/>
      <c r="L90" s="222"/>
      <c r="M90" s="217"/>
      <c r="N90" s="223"/>
      <c r="O90" s="223"/>
      <c r="P90" s="223"/>
      <c r="Q90" s="223"/>
      <c r="R90" s="223"/>
      <c r="S90" s="224"/>
      <c r="T90" s="220"/>
      <c r="U90" s="220"/>
    </row>
    <row r="91" spans="1:21" x14ac:dyDescent="0.2">
      <c r="A91" s="232">
        <v>2070</v>
      </c>
      <c r="B91" s="229">
        <v>43362</v>
      </c>
      <c r="C91" s="230" t="s">
        <v>162</v>
      </c>
      <c r="D91" s="233">
        <v>0.43</v>
      </c>
      <c r="E91" s="233" t="s">
        <v>221</v>
      </c>
      <c r="F91" s="182" t="str">
        <f t="shared" si="2"/>
        <v>Sep-18</v>
      </c>
      <c r="G91" s="215"/>
      <c r="H91" s="216"/>
      <c r="I91" s="216"/>
      <c r="J91" s="216"/>
      <c r="K91" s="216"/>
      <c r="L91" s="216"/>
      <c r="M91" s="217"/>
      <c r="N91" s="218"/>
      <c r="O91" s="218"/>
      <c r="P91" s="218"/>
      <c r="Q91" s="218"/>
      <c r="R91" s="218"/>
      <c r="S91" s="219"/>
      <c r="T91" s="220"/>
      <c r="U91" s="220"/>
    </row>
    <row r="92" spans="1:21" x14ac:dyDescent="0.2">
      <c r="A92" s="232">
        <v>2070</v>
      </c>
      <c r="B92" s="229">
        <v>43363</v>
      </c>
      <c r="C92" s="230" t="s">
        <v>157</v>
      </c>
      <c r="D92" s="233">
        <f>1.34/2</f>
        <v>0.67</v>
      </c>
      <c r="E92" s="233" t="s">
        <v>221</v>
      </c>
      <c r="F92" s="182" t="str">
        <f t="shared" si="2"/>
        <v>Sep-18</v>
      </c>
      <c r="G92" s="215"/>
      <c r="H92" s="216"/>
      <c r="I92" s="216"/>
      <c r="J92" s="216"/>
      <c r="K92" s="216"/>
      <c r="L92" s="216"/>
      <c r="M92" s="217"/>
      <c r="N92" s="218"/>
      <c r="O92" s="218"/>
      <c r="P92" s="218"/>
      <c r="Q92" s="218"/>
      <c r="R92" s="218"/>
      <c r="S92" s="219"/>
      <c r="T92" s="220"/>
      <c r="U92" s="220"/>
    </row>
    <row r="93" spans="1:21" x14ac:dyDescent="0.2">
      <c r="A93" s="232">
        <v>2070</v>
      </c>
      <c r="B93" s="229">
        <v>43363</v>
      </c>
      <c r="C93" s="230" t="s">
        <v>157</v>
      </c>
      <c r="D93" s="233">
        <v>0.67</v>
      </c>
      <c r="E93" s="233" t="s">
        <v>221</v>
      </c>
      <c r="F93" s="182" t="str">
        <f t="shared" si="2"/>
        <v>Sep-18</v>
      </c>
      <c r="G93" s="215"/>
      <c r="H93" s="216"/>
      <c r="I93" s="216"/>
      <c r="J93" s="216"/>
      <c r="K93" s="216"/>
      <c r="L93" s="216"/>
      <c r="M93" s="217"/>
      <c r="N93" s="218"/>
      <c r="O93" s="218"/>
      <c r="P93" s="218"/>
      <c r="Q93" s="218"/>
      <c r="R93" s="218"/>
      <c r="S93" s="219"/>
      <c r="T93" s="220"/>
      <c r="U93" s="220"/>
    </row>
    <row r="94" spans="1:21" x14ac:dyDescent="0.2">
      <c r="A94" s="232">
        <v>2070</v>
      </c>
      <c r="B94" s="229">
        <v>43363</v>
      </c>
      <c r="C94" s="230" t="s">
        <v>163</v>
      </c>
      <c r="D94" s="233">
        <v>0.82</v>
      </c>
      <c r="E94" s="233" t="s">
        <v>221</v>
      </c>
      <c r="F94" s="182" t="str">
        <f t="shared" si="2"/>
        <v>Sep-18</v>
      </c>
      <c r="G94" s="215"/>
      <c r="H94" s="216"/>
      <c r="I94" s="216"/>
      <c r="J94" s="216"/>
      <c r="K94" s="216"/>
      <c r="L94" s="216"/>
      <c r="M94" s="217"/>
      <c r="N94" s="218"/>
      <c r="O94" s="218"/>
      <c r="P94" s="218"/>
      <c r="Q94" s="218"/>
      <c r="R94" s="218"/>
      <c r="S94" s="219"/>
      <c r="T94" s="220"/>
      <c r="U94" s="220"/>
    </row>
    <row r="95" spans="1:21" x14ac:dyDescent="0.2">
      <c r="A95" s="232">
        <v>2070</v>
      </c>
      <c r="B95" s="229">
        <v>43363</v>
      </c>
      <c r="C95" s="230" t="s">
        <v>164</v>
      </c>
      <c r="D95" s="233">
        <v>2.4</v>
      </c>
      <c r="E95" s="233" t="s">
        <v>221</v>
      </c>
      <c r="F95" s="182" t="str">
        <f t="shared" si="2"/>
        <v>Sep-18</v>
      </c>
      <c r="G95" s="215"/>
      <c r="H95" s="216"/>
      <c r="I95" s="216"/>
      <c r="J95" s="216"/>
      <c r="K95" s="216"/>
      <c r="L95" s="216"/>
      <c r="M95" s="217"/>
      <c r="N95" s="218"/>
      <c r="O95" s="218"/>
      <c r="P95" s="218"/>
      <c r="Q95" s="218"/>
      <c r="R95" s="218"/>
      <c r="S95" s="219"/>
      <c r="T95" s="220"/>
      <c r="U95" s="220"/>
    </row>
    <row r="96" spans="1:21" x14ac:dyDescent="0.2">
      <c r="A96" s="232">
        <v>2070</v>
      </c>
      <c r="B96" s="229">
        <v>43363</v>
      </c>
      <c r="C96" s="230" t="s">
        <v>165</v>
      </c>
      <c r="D96" s="233">
        <v>0.82</v>
      </c>
      <c r="E96" s="233" t="s">
        <v>221</v>
      </c>
      <c r="F96" s="182" t="str">
        <f t="shared" si="2"/>
        <v>Sep-18</v>
      </c>
      <c r="G96" s="215"/>
      <c r="H96" s="216"/>
      <c r="I96" s="216"/>
      <c r="J96" s="216"/>
      <c r="K96" s="216"/>
      <c r="L96" s="216"/>
      <c r="M96" s="217"/>
      <c r="N96" s="218"/>
      <c r="O96" s="218"/>
      <c r="P96" s="218"/>
      <c r="Q96" s="218"/>
      <c r="R96" s="218"/>
      <c r="S96" s="219"/>
      <c r="T96" s="220"/>
      <c r="U96" s="220"/>
    </row>
    <row r="97" spans="1:21" x14ac:dyDescent="0.2">
      <c r="A97" s="232">
        <v>2070</v>
      </c>
      <c r="B97" s="231">
        <v>43366</v>
      </c>
      <c r="C97" s="230" t="s">
        <v>71</v>
      </c>
      <c r="D97" s="234">
        <v>0</v>
      </c>
      <c r="E97" s="233" t="s">
        <v>221</v>
      </c>
      <c r="F97" s="182" t="str">
        <f t="shared" si="2"/>
        <v>Sep-18</v>
      </c>
      <c r="G97" s="221"/>
      <c r="H97" s="222"/>
      <c r="I97" s="222"/>
      <c r="J97" s="222"/>
      <c r="K97" s="222"/>
      <c r="L97" s="222"/>
      <c r="M97" s="217"/>
      <c r="N97" s="223"/>
      <c r="O97" s="223"/>
      <c r="P97" s="223"/>
      <c r="Q97" s="223"/>
      <c r="R97" s="223"/>
      <c r="S97" s="224"/>
      <c r="T97" s="220"/>
      <c r="U97" s="220"/>
    </row>
    <row r="98" spans="1:21" x14ac:dyDescent="0.2">
      <c r="A98" s="232">
        <v>2070</v>
      </c>
      <c r="B98" s="229">
        <v>43366</v>
      </c>
      <c r="C98" s="230" t="s">
        <v>166</v>
      </c>
      <c r="D98" s="233">
        <v>0.82</v>
      </c>
      <c r="E98" s="233" t="s">
        <v>221</v>
      </c>
      <c r="F98" s="182" t="str">
        <f t="shared" si="2"/>
        <v>Sep-18</v>
      </c>
      <c r="G98" s="215"/>
      <c r="H98" s="216"/>
      <c r="I98" s="216"/>
      <c r="J98" s="216"/>
      <c r="K98" s="216"/>
      <c r="L98" s="216"/>
      <c r="M98" s="217"/>
      <c r="N98" s="218"/>
      <c r="O98" s="218"/>
      <c r="P98" s="218"/>
      <c r="Q98" s="218"/>
      <c r="R98" s="218"/>
      <c r="S98" s="219"/>
      <c r="T98" s="220"/>
      <c r="U98" s="220"/>
    </row>
    <row r="99" spans="1:21" x14ac:dyDescent="0.2">
      <c r="A99" s="232">
        <v>2070</v>
      </c>
      <c r="B99" s="229">
        <v>43366</v>
      </c>
      <c r="C99" s="230" t="s">
        <v>167</v>
      </c>
      <c r="D99" s="233">
        <v>2.38</v>
      </c>
      <c r="E99" s="233" t="s">
        <v>221</v>
      </c>
      <c r="F99" s="182" t="str">
        <f t="shared" ref="F99:F130" si="3">TEXT(B99,"mmm-yy")</f>
        <v>Sep-18</v>
      </c>
      <c r="G99" s="215"/>
      <c r="H99" s="216"/>
      <c r="I99" s="216"/>
      <c r="J99" s="216"/>
      <c r="K99" s="216"/>
      <c r="L99" s="216"/>
      <c r="M99" s="217"/>
      <c r="N99" s="218"/>
      <c r="O99" s="218"/>
      <c r="P99" s="218"/>
      <c r="Q99" s="218"/>
      <c r="R99" s="218"/>
      <c r="S99" s="219"/>
      <c r="T99" s="220"/>
      <c r="U99" s="220"/>
    </row>
    <row r="100" spans="1:21" x14ac:dyDescent="0.2">
      <c r="A100" s="232">
        <v>2070</v>
      </c>
      <c r="B100" s="231">
        <v>43367</v>
      </c>
      <c r="C100" s="230" t="s">
        <v>168</v>
      </c>
      <c r="D100" s="234">
        <v>0.56000000000000005</v>
      </c>
      <c r="E100" s="233" t="s">
        <v>221</v>
      </c>
      <c r="F100" s="182" t="str">
        <f t="shared" si="3"/>
        <v>Sep-18</v>
      </c>
      <c r="G100" s="221"/>
      <c r="H100" s="222"/>
      <c r="I100" s="222"/>
      <c r="J100" s="222"/>
      <c r="K100" s="222"/>
      <c r="L100" s="222"/>
      <c r="M100" s="217"/>
      <c r="N100" s="223"/>
      <c r="O100" s="223"/>
      <c r="P100" s="223"/>
      <c r="Q100" s="223"/>
      <c r="R100" s="223"/>
      <c r="S100" s="224"/>
      <c r="T100" s="220"/>
      <c r="U100" s="220"/>
    </row>
    <row r="101" spans="1:21" x14ac:dyDescent="0.2">
      <c r="A101" s="232">
        <v>2070</v>
      </c>
      <c r="B101" s="231">
        <v>43367</v>
      </c>
      <c r="C101" s="230" t="s">
        <v>168</v>
      </c>
      <c r="D101" s="234">
        <v>0</v>
      </c>
      <c r="E101" s="233" t="s">
        <v>221</v>
      </c>
      <c r="F101" s="182" t="str">
        <f t="shared" si="3"/>
        <v>Sep-18</v>
      </c>
      <c r="G101" s="221"/>
      <c r="H101" s="222"/>
      <c r="I101" s="222"/>
      <c r="J101" s="222"/>
      <c r="K101" s="222"/>
      <c r="L101" s="222"/>
      <c r="M101" s="217"/>
      <c r="N101" s="223"/>
      <c r="O101" s="223"/>
      <c r="P101" s="223"/>
      <c r="Q101" s="223"/>
      <c r="R101" s="223"/>
      <c r="S101" s="224"/>
      <c r="T101" s="220"/>
      <c r="U101" s="220"/>
    </row>
    <row r="102" spans="1:21" x14ac:dyDescent="0.2">
      <c r="A102" s="232">
        <v>2070</v>
      </c>
      <c r="B102" s="229">
        <v>43371</v>
      </c>
      <c r="C102" s="230" t="s">
        <v>169</v>
      </c>
      <c r="D102" s="233">
        <v>0.82</v>
      </c>
      <c r="E102" s="233" t="s">
        <v>221</v>
      </c>
      <c r="F102" s="182" t="str">
        <f t="shared" si="3"/>
        <v>Sep-18</v>
      </c>
      <c r="G102" s="215"/>
      <c r="H102" s="216"/>
      <c r="I102" s="216"/>
      <c r="J102" s="216"/>
      <c r="K102" s="216"/>
      <c r="L102" s="216"/>
      <c r="M102" s="217"/>
      <c r="N102" s="218"/>
      <c r="O102" s="218"/>
      <c r="P102" s="218"/>
      <c r="Q102" s="218"/>
      <c r="R102" s="218"/>
      <c r="S102" s="219"/>
      <c r="T102" s="220"/>
      <c r="U102" s="220"/>
    </row>
    <row r="103" spans="1:21" x14ac:dyDescent="0.2">
      <c r="A103" s="232">
        <v>2070</v>
      </c>
      <c r="B103" s="231">
        <v>43371</v>
      </c>
      <c r="C103" s="230" t="s">
        <v>170</v>
      </c>
      <c r="D103" s="234">
        <v>0.43</v>
      </c>
      <c r="E103" s="233" t="s">
        <v>221</v>
      </c>
      <c r="F103" s="182" t="str">
        <f t="shared" si="3"/>
        <v>Sep-18</v>
      </c>
      <c r="G103" s="221"/>
      <c r="H103" s="222"/>
      <c r="I103" s="222"/>
      <c r="J103" s="222"/>
      <c r="K103" s="222"/>
      <c r="L103" s="222"/>
      <c r="M103" s="217"/>
      <c r="N103" s="223"/>
      <c r="O103" s="223"/>
      <c r="P103" s="223"/>
      <c r="Q103" s="223"/>
      <c r="R103" s="223"/>
      <c r="S103" s="224"/>
      <c r="T103" s="220"/>
      <c r="U103" s="220"/>
    </row>
    <row r="104" spans="1:21" x14ac:dyDescent="0.2">
      <c r="A104" s="232">
        <v>2070</v>
      </c>
      <c r="B104" s="229">
        <v>43377</v>
      </c>
      <c r="C104" s="230" t="s">
        <v>171</v>
      </c>
      <c r="D104" s="233">
        <v>0.82</v>
      </c>
      <c r="E104" s="233" t="s">
        <v>221</v>
      </c>
      <c r="F104" s="182" t="str">
        <f t="shared" si="3"/>
        <v>Oct-18</v>
      </c>
      <c r="G104" s="215"/>
      <c r="H104" s="216"/>
      <c r="I104" s="216"/>
      <c r="J104" s="216"/>
      <c r="K104" s="216"/>
      <c r="L104" s="216"/>
      <c r="M104" s="217"/>
      <c r="N104" s="218"/>
      <c r="O104" s="218"/>
      <c r="P104" s="218"/>
      <c r="Q104" s="218"/>
      <c r="R104" s="218"/>
      <c r="S104" s="219"/>
      <c r="T104" s="220"/>
      <c r="U104" s="220"/>
    </row>
    <row r="105" spans="1:21" x14ac:dyDescent="0.2">
      <c r="A105" s="232">
        <v>2070</v>
      </c>
      <c r="B105" s="229">
        <v>43379</v>
      </c>
      <c r="C105" s="230" t="s">
        <v>172</v>
      </c>
      <c r="D105" s="233">
        <v>0.82</v>
      </c>
      <c r="E105" s="233" t="s">
        <v>221</v>
      </c>
      <c r="F105" s="182" t="str">
        <f t="shared" si="3"/>
        <v>Oct-18</v>
      </c>
      <c r="G105" s="215"/>
      <c r="H105" s="216"/>
      <c r="I105" s="216"/>
      <c r="J105" s="216"/>
      <c r="K105" s="216"/>
      <c r="L105" s="216"/>
      <c r="M105" s="217"/>
      <c r="N105" s="218"/>
      <c r="O105" s="218"/>
      <c r="P105" s="218"/>
      <c r="Q105" s="218"/>
      <c r="R105" s="218"/>
      <c r="S105" s="219"/>
      <c r="T105" s="220"/>
      <c r="U105" s="220"/>
    </row>
    <row r="106" spans="1:21" x14ac:dyDescent="0.2">
      <c r="A106" s="232">
        <v>2070</v>
      </c>
      <c r="B106" s="229">
        <v>43381</v>
      </c>
      <c r="C106" s="230" t="s">
        <v>173</v>
      </c>
      <c r="D106" s="233">
        <v>0.82</v>
      </c>
      <c r="E106" s="233" t="s">
        <v>221</v>
      </c>
      <c r="F106" s="182" t="str">
        <f t="shared" si="3"/>
        <v>Oct-18</v>
      </c>
      <c r="G106" s="215"/>
      <c r="H106" s="216"/>
      <c r="I106" s="216"/>
      <c r="J106" s="216"/>
      <c r="K106" s="216"/>
      <c r="L106" s="216"/>
      <c r="M106" s="217"/>
      <c r="N106" s="218"/>
      <c r="O106" s="218"/>
      <c r="P106" s="218"/>
      <c r="Q106" s="218"/>
      <c r="R106" s="218"/>
      <c r="S106" s="219"/>
      <c r="T106" s="220"/>
      <c r="U106" s="220"/>
    </row>
    <row r="107" spans="1:21" x14ac:dyDescent="0.2">
      <c r="A107" s="232">
        <v>2070</v>
      </c>
      <c r="B107" s="229">
        <v>43382</v>
      </c>
      <c r="C107" s="230" t="s">
        <v>174</v>
      </c>
      <c r="D107" s="233">
        <v>0.82</v>
      </c>
      <c r="E107" s="233" t="s">
        <v>221</v>
      </c>
      <c r="F107" s="182" t="str">
        <f t="shared" si="3"/>
        <v>Oct-18</v>
      </c>
      <c r="G107" s="215"/>
      <c r="H107" s="216"/>
      <c r="I107" s="216"/>
      <c r="J107" s="216"/>
      <c r="K107" s="216"/>
      <c r="L107" s="216"/>
      <c r="M107" s="217"/>
      <c r="N107" s="218"/>
      <c r="O107" s="218"/>
      <c r="P107" s="218"/>
      <c r="Q107" s="218"/>
      <c r="R107" s="218"/>
      <c r="S107" s="219"/>
      <c r="T107" s="220"/>
      <c r="U107" s="220"/>
    </row>
    <row r="108" spans="1:21" x14ac:dyDescent="0.2">
      <c r="A108" s="232">
        <v>2070</v>
      </c>
      <c r="B108" s="229">
        <v>43382</v>
      </c>
      <c r="C108" s="230" t="s">
        <v>175</v>
      </c>
      <c r="D108" s="233">
        <v>0.82</v>
      </c>
      <c r="E108" s="233" t="s">
        <v>221</v>
      </c>
      <c r="F108" s="182" t="str">
        <f t="shared" si="3"/>
        <v>Oct-18</v>
      </c>
      <c r="G108" s="215"/>
      <c r="H108" s="216"/>
      <c r="I108" s="216"/>
      <c r="J108" s="216"/>
      <c r="K108" s="216"/>
      <c r="L108" s="216"/>
      <c r="M108" s="217"/>
      <c r="N108" s="218"/>
      <c r="O108" s="218"/>
      <c r="P108" s="218"/>
      <c r="Q108" s="218"/>
      <c r="R108" s="218"/>
      <c r="S108" s="219"/>
      <c r="T108" s="220"/>
      <c r="U108" s="220"/>
    </row>
    <row r="109" spans="1:21" x14ac:dyDescent="0.2">
      <c r="A109" s="232">
        <v>2070</v>
      </c>
      <c r="B109" s="229">
        <v>43382</v>
      </c>
      <c r="C109" s="230" t="s">
        <v>176</v>
      </c>
      <c r="D109" s="233">
        <v>1.34</v>
      </c>
      <c r="E109" s="233" t="s">
        <v>221</v>
      </c>
      <c r="F109" s="182" t="str">
        <f t="shared" si="3"/>
        <v>Oct-18</v>
      </c>
      <c r="G109" s="215"/>
      <c r="H109" s="216"/>
      <c r="I109" s="216"/>
      <c r="J109" s="216"/>
      <c r="K109" s="216"/>
      <c r="L109" s="216"/>
      <c r="M109" s="217"/>
      <c r="N109" s="218"/>
      <c r="O109" s="218"/>
      <c r="P109" s="218"/>
      <c r="Q109" s="218"/>
      <c r="R109" s="218"/>
      <c r="S109" s="219"/>
      <c r="T109" s="220"/>
      <c r="U109" s="220"/>
    </row>
    <row r="110" spans="1:21" x14ac:dyDescent="0.2">
      <c r="A110" s="232">
        <v>2070</v>
      </c>
      <c r="B110" s="229">
        <v>43382</v>
      </c>
      <c r="C110" s="230" t="s">
        <v>177</v>
      </c>
      <c r="D110" s="233">
        <v>0.82</v>
      </c>
      <c r="E110" s="233" t="s">
        <v>221</v>
      </c>
      <c r="F110" s="182" t="str">
        <f t="shared" si="3"/>
        <v>Oct-18</v>
      </c>
      <c r="G110" s="215"/>
      <c r="H110" s="216"/>
      <c r="I110" s="216"/>
      <c r="J110" s="216"/>
      <c r="K110" s="216"/>
      <c r="L110" s="216"/>
      <c r="M110" s="217"/>
      <c r="N110" s="218"/>
      <c r="O110" s="218"/>
      <c r="P110" s="218"/>
      <c r="Q110" s="218"/>
      <c r="R110" s="218"/>
      <c r="S110" s="219"/>
      <c r="T110" s="220"/>
      <c r="U110" s="220"/>
    </row>
    <row r="111" spans="1:21" x14ac:dyDescent="0.2">
      <c r="A111" s="232">
        <v>2070</v>
      </c>
      <c r="B111" s="229">
        <v>43382</v>
      </c>
      <c r="C111" s="230" t="s">
        <v>178</v>
      </c>
      <c r="D111" s="233">
        <v>2.9</v>
      </c>
      <c r="E111" s="233" t="s">
        <v>221</v>
      </c>
      <c r="F111" s="182" t="str">
        <f t="shared" si="3"/>
        <v>Oct-18</v>
      </c>
      <c r="G111" s="215"/>
      <c r="H111" s="216"/>
      <c r="I111" s="216"/>
      <c r="J111" s="216"/>
      <c r="K111" s="216"/>
      <c r="L111" s="216"/>
      <c r="M111" s="217"/>
      <c r="N111" s="218"/>
      <c r="O111" s="218"/>
      <c r="P111" s="218"/>
      <c r="Q111" s="218"/>
      <c r="R111" s="218"/>
      <c r="S111" s="219"/>
      <c r="T111" s="220"/>
      <c r="U111" s="220"/>
    </row>
    <row r="112" spans="1:21" x14ac:dyDescent="0.2">
      <c r="A112" s="232">
        <v>2070</v>
      </c>
      <c r="B112" s="229">
        <v>43385</v>
      </c>
      <c r="C112" s="230" t="s">
        <v>179</v>
      </c>
      <c r="D112" s="233">
        <v>0.82</v>
      </c>
      <c r="E112" s="233" t="s">
        <v>221</v>
      </c>
      <c r="F112" s="182" t="str">
        <f t="shared" si="3"/>
        <v>Oct-18</v>
      </c>
      <c r="G112" s="215"/>
      <c r="H112" s="216"/>
      <c r="I112" s="216"/>
      <c r="J112" s="216"/>
      <c r="K112" s="216"/>
      <c r="L112" s="216"/>
      <c r="M112" s="217"/>
      <c r="N112" s="218"/>
      <c r="O112" s="218"/>
      <c r="P112" s="218"/>
      <c r="Q112" s="218"/>
      <c r="R112" s="218"/>
      <c r="S112" s="219"/>
      <c r="T112" s="220"/>
      <c r="U112" s="220"/>
    </row>
    <row r="113" spans="1:21" x14ac:dyDescent="0.2">
      <c r="A113" s="232">
        <v>2070</v>
      </c>
      <c r="B113" s="229">
        <v>43390</v>
      </c>
      <c r="C113" s="230" t="s">
        <v>180</v>
      </c>
      <c r="D113" s="233">
        <v>1.08</v>
      </c>
      <c r="E113" s="233" t="s">
        <v>221</v>
      </c>
      <c r="F113" s="182" t="str">
        <f t="shared" si="3"/>
        <v>Oct-18</v>
      </c>
      <c r="G113" s="215"/>
      <c r="H113" s="216"/>
      <c r="I113" s="216"/>
      <c r="J113" s="216"/>
      <c r="K113" s="216"/>
      <c r="L113" s="216"/>
      <c r="M113" s="217"/>
      <c r="N113" s="218"/>
      <c r="O113" s="218"/>
      <c r="P113" s="218"/>
      <c r="Q113" s="218"/>
      <c r="R113" s="218"/>
      <c r="S113" s="219"/>
      <c r="T113" s="220"/>
      <c r="U113" s="220"/>
    </row>
    <row r="114" spans="1:21" x14ac:dyDescent="0.2">
      <c r="A114" s="232">
        <v>2070</v>
      </c>
      <c r="B114" s="229">
        <v>43390</v>
      </c>
      <c r="C114" s="230" t="s">
        <v>181</v>
      </c>
      <c r="D114" s="233">
        <v>0.82</v>
      </c>
      <c r="E114" s="233" t="s">
        <v>221</v>
      </c>
      <c r="F114" s="182" t="str">
        <f t="shared" si="3"/>
        <v>Oct-18</v>
      </c>
      <c r="G114" s="215"/>
      <c r="H114" s="216"/>
      <c r="I114" s="216"/>
      <c r="J114" s="216"/>
      <c r="K114" s="216"/>
      <c r="L114" s="216"/>
      <c r="M114" s="217"/>
      <c r="N114" s="218"/>
      <c r="O114" s="218"/>
      <c r="P114" s="218"/>
      <c r="Q114" s="218"/>
      <c r="R114" s="218"/>
      <c r="S114" s="219"/>
      <c r="T114" s="220"/>
      <c r="U114" s="220"/>
    </row>
    <row r="115" spans="1:21" x14ac:dyDescent="0.2">
      <c r="A115" s="232">
        <v>2070</v>
      </c>
      <c r="B115" s="229">
        <v>43390</v>
      </c>
      <c r="C115" s="230" t="s">
        <v>182</v>
      </c>
      <c r="D115" s="233">
        <v>1.08</v>
      </c>
      <c r="E115" s="233" t="s">
        <v>221</v>
      </c>
      <c r="F115" s="182" t="str">
        <f t="shared" si="3"/>
        <v>Oct-18</v>
      </c>
      <c r="G115" s="215"/>
      <c r="H115" s="216"/>
      <c r="I115" s="216"/>
      <c r="J115" s="216"/>
      <c r="K115" s="216"/>
      <c r="L115" s="216"/>
      <c r="M115" s="217"/>
      <c r="N115" s="218"/>
      <c r="O115" s="218"/>
      <c r="P115" s="218"/>
      <c r="Q115" s="218"/>
      <c r="R115" s="218"/>
      <c r="S115" s="219"/>
      <c r="T115" s="220"/>
      <c r="U115" s="220"/>
    </row>
    <row r="116" spans="1:21" x14ac:dyDescent="0.2">
      <c r="A116" s="232">
        <v>2070</v>
      </c>
      <c r="B116" s="229">
        <v>43391</v>
      </c>
      <c r="C116" s="230" t="s">
        <v>183</v>
      </c>
      <c r="D116" s="233">
        <v>0.82</v>
      </c>
      <c r="E116" s="233" t="s">
        <v>221</v>
      </c>
      <c r="F116" s="182" t="str">
        <f t="shared" si="3"/>
        <v>Oct-18</v>
      </c>
      <c r="G116" s="215"/>
      <c r="H116" s="216"/>
      <c r="I116" s="216"/>
      <c r="J116" s="216"/>
      <c r="K116" s="216"/>
      <c r="L116" s="216"/>
      <c r="M116" s="217"/>
      <c r="N116" s="218"/>
      <c r="O116" s="218"/>
      <c r="P116" s="218"/>
      <c r="Q116" s="218"/>
      <c r="R116" s="218"/>
      <c r="S116" s="219"/>
      <c r="T116" s="220"/>
      <c r="U116" s="220"/>
    </row>
    <row r="117" spans="1:21" x14ac:dyDescent="0.2">
      <c r="A117" s="232">
        <v>2070</v>
      </c>
      <c r="B117" s="229">
        <v>43391</v>
      </c>
      <c r="C117" s="230" t="s">
        <v>184</v>
      </c>
      <c r="D117" s="233">
        <v>2.38</v>
      </c>
      <c r="E117" s="233" t="s">
        <v>221</v>
      </c>
      <c r="F117" s="182" t="str">
        <f t="shared" si="3"/>
        <v>Oct-18</v>
      </c>
      <c r="G117" s="215"/>
      <c r="H117" s="216"/>
      <c r="I117" s="216"/>
      <c r="J117" s="216"/>
      <c r="K117" s="216"/>
      <c r="L117" s="216"/>
      <c r="M117" s="217"/>
      <c r="N117" s="218"/>
      <c r="O117" s="218"/>
      <c r="P117" s="218"/>
      <c r="Q117" s="218"/>
      <c r="R117" s="218"/>
      <c r="S117" s="219"/>
      <c r="T117" s="220"/>
      <c r="U117" s="220"/>
    </row>
    <row r="118" spans="1:21" x14ac:dyDescent="0.2">
      <c r="A118" s="232">
        <v>2070</v>
      </c>
      <c r="B118" s="229">
        <v>43391</v>
      </c>
      <c r="C118" s="230" t="s">
        <v>185</v>
      </c>
      <c r="D118" s="233">
        <v>1.08</v>
      </c>
      <c r="E118" s="233" t="s">
        <v>221</v>
      </c>
      <c r="F118" s="182" t="str">
        <f t="shared" si="3"/>
        <v>Oct-18</v>
      </c>
      <c r="G118" s="215"/>
      <c r="H118" s="216"/>
      <c r="I118" s="216"/>
      <c r="J118" s="216"/>
      <c r="K118" s="216"/>
      <c r="L118" s="216"/>
      <c r="M118" s="217"/>
      <c r="N118" s="218"/>
      <c r="O118" s="218"/>
      <c r="P118" s="218"/>
      <c r="Q118" s="218"/>
      <c r="R118" s="218"/>
      <c r="S118" s="219"/>
      <c r="T118" s="220"/>
      <c r="U118" s="220"/>
    </row>
    <row r="119" spans="1:21" x14ac:dyDescent="0.2">
      <c r="A119" s="232">
        <v>2070</v>
      </c>
      <c r="B119" s="229">
        <v>43394</v>
      </c>
      <c r="C119" s="230" t="s">
        <v>186</v>
      </c>
      <c r="D119" s="233">
        <v>2.35</v>
      </c>
      <c r="E119" s="233" t="s">
        <v>221</v>
      </c>
      <c r="F119" s="182" t="str">
        <f t="shared" si="3"/>
        <v>Oct-18</v>
      </c>
      <c r="G119" s="215"/>
      <c r="H119" s="216"/>
      <c r="I119" s="216"/>
      <c r="J119" s="216"/>
      <c r="K119" s="216"/>
      <c r="L119" s="216"/>
      <c r="M119" s="217"/>
      <c r="N119" s="218"/>
      <c r="O119" s="218"/>
      <c r="P119" s="218"/>
      <c r="Q119" s="218"/>
      <c r="R119" s="218"/>
      <c r="S119" s="219"/>
      <c r="T119" s="220"/>
      <c r="U119" s="220"/>
    </row>
    <row r="120" spans="1:21" x14ac:dyDescent="0.2">
      <c r="A120" s="232">
        <v>2070</v>
      </c>
      <c r="B120" s="229">
        <v>43394</v>
      </c>
      <c r="C120" s="230" t="s">
        <v>187</v>
      </c>
      <c r="D120" s="233">
        <v>1.29</v>
      </c>
      <c r="E120" s="233" t="s">
        <v>221</v>
      </c>
      <c r="F120" s="182" t="str">
        <f t="shared" si="3"/>
        <v>Oct-18</v>
      </c>
      <c r="G120" s="215"/>
      <c r="H120" s="216"/>
      <c r="I120" s="216"/>
      <c r="J120" s="216"/>
      <c r="K120" s="216"/>
      <c r="L120" s="216"/>
      <c r="M120" s="217"/>
      <c r="N120" s="218"/>
      <c r="O120" s="218"/>
      <c r="P120" s="218"/>
      <c r="Q120" s="218"/>
      <c r="R120" s="218"/>
      <c r="S120" s="219"/>
      <c r="T120" s="220"/>
      <c r="U120" s="220"/>
    </row>
    <row r="121" spans="1:21" x14ac:dyDescent="0.2">
      <c r="A121" s="232">
        <v>2070</v>
      </c>
      <c r="B121" s="229">
        <v>43395</v>
      </c>
      <c r="C121" s="230" t="s">
        <v>188</v>
      </c>
      <c r="D121" s="233">
        <v>2.38</v>
      </c>
      <c r="E121" s="233" t="s">
        <v>221</v>
      </c>
      <c r="F121" s="182" t="str">
        <f t="shared" si="3"/>
        <v>Oct-18</v>
      </c>
      <c r="G121" s="215"/>
      <c r="H121" s="216"/>
      <c r="I121" s="216"/>
      <c r="J121" s="216"/>
      <c r="K121" s="216"/>
      <c r="L121" s="216"/>
      <c r="M121" s="217"/>
      <c r="N121" s="218"/>
      <c r="O121" s="218"/>
      <c r="P121" s="218"/>
      <c r="Q121" s="218"/>
      <c r="R121" s="218"/>
      <c r="S121" s="219"/>
      <c r="T121" s="220"/>
      <c r="U121" s="220"/>
    </row>
    <row r="122" spans="1:21" x14ac:dyDescent="0.2">
      <c r="A122" s="232">
        <v>2070</v>
      </c>
      <c r="B122" s="229">
        <v>43395</v>
      </c>
      <c r="C122" s="230" t="s">
        <v>188</v>
      </c>
      <c r="D122" s="233">
        <v>0.82</v>
      </c>
      <c r="E122" s="233" t="s">
        <v>221</v>
      </c>
      <c r="F122" s="182" t="str">
        <f t="shared" si="3"/>
        <v>Oct-18</v>
      </c>
      <c r="G122" s="215"/>
      <c r="H122" s="216"/>
      <c r="I122" s="216"/>
      <c r="J122" s="216"/>
      <c r="K122" s="216"/>
      <c r="L122" s="216"/>
      <c r="M122" s="217"/>
      <c r="N122" s="218"/>
      <c r="O122" s="218"/>
      <c r="P122" s="218"/>
      <c r="Q122" s="218"/>
      <c r="R122" s="218"/>
      <c r="S122" s="219"/>
      <c r="T122" s="220"/>
      <c r="U122" s="220"/>
    </row>
    <row r="123" spans="1:21" x14ac:dyDescent="0.2">
      <c r="A123" s="232">
        <v>2070</v>
      </c>
      <c r="B123" s="229">
        <v>43395</v>
      </c>
      <c r="C123" s="230" t="s">
        <v>189</v>
      </c>
      <c r="D123" s="233">
        <v>0.82</v>
      </c>
      <c r="E123" s="233" t="s">
        <v>221</v>
      </c>
      <c r="F123" s="182" t="str">
        <f t="shared" si="3"/>
        <v>Oct-18</v>
      </c>
      <c r="G123" s="215"/>
      <c r="H123" s="216"/>
      <c r="I123" s="216"/>
      <c r="J123" s="216"/>
      <c r="K123" s="216"/>
      <c r="L123" s="216"/>
      <c r="M123" s="217"/>
      <c r="N123" s="218"/>
      <c r="O123" s="218"/>
      <c r="P123" s="218"/>
      <c r="Q123" s="218"/>
      <c r="R123" s="218"/>
      <c r="S123" s="219"/>
      <c r="T123" s="220"/>
      <c r="U123" s="220"/>
    </row>
    <row r="124" spans="1:21" x14ac:dyDescent="0.2">
      <c r="A124" s="232">
        <v>2070</v>
      </c>
      <c r="B124" s="229">
        <v>43395</v>
      </c>
      <c r="C124" s="230" t="s">
        <v>190</v>
      </c>
      <c r="D124" s="233">
        <v>0.82</v>
      </c>
      <c r="E124" s="233" t="s">
        <v>221</v>
      </c>
      <c r="F124" s="182" t="str">
        <f t="shared" si="3"/>
        <v>Oct-18</v>
      </c>
      <c r="G124" s="215"/>
      <c r="H124" s="216"/>
      <c r="I124" s="216"/>
      <c r="J124" s="216"/>
      <c r="K124" s="216"/>
      <c r="L124" s="216"/>
      <c r="M124" s="217"/>
      <c r="N124" s="218"/>
      <c r="O124" s="218"/>
      <c r="P124" s="218"/>
      <c r="Q124" s="218"/>
      <c r="R124" s="218"/>
      <c r="S124" s="219"/>
      <c r="T124" s="220"/>
      <c r="U124" s="220"/>
    </row>
    <row r="125" spans="1:21" x14ac:dyDescent="0.2">
      <c r="A125" s="232">
        <v>2070</v>
      </c>
      <c r="B125" s="229">
        <v>43395</v>
      </c>
      <c r="C125" s="230" t="s">
        <v>191</v>
      </c>
      <c r="D125" s="233">
        <v>0.82</v>
      </c>
      <c r="E125" s="233" t="s">
        <v>221</v>
      </c>
      <c r="F125" s="182" t="str">
        <f t="shared" si="3"/>
        <v>Oct-18</v>
      </c>
      <c r="G125" s="215"/>
      <c r="H125" s="216"/>
      <c r="I125" s="216"/>
      <c r="J125" s="216"/>
      <c r="K125" s="216"/>
      <c r="L125" s="216"/>
      <c r="M125" s="217"/>
      <c r="N125" s="218"/>
      <c r="O125" s="218"/>
      <c r="P125" s="218"/>
      <c r="Q125" s="218"/>
      <c r="R125" s="218"/>
      <c r="S125" s="219"/>
      <c r="T125" s="220"/>
      <c r="U125" s="220"/>
    </row>
    <row r="126" spans="1:21" x14ac:dyDescent="0.2">
      <c r="A126" s="232">
        <v>2070</v>
      </c>
      <c r="B126" s="229">
        <v>43395</v>
      </c>
      <c r="C126" s="230" t="s">
        <v>192</v>
      </c>
      <c r="D126" s="233">
        <v>0.43</v>
      </c>
      <c r="E126" s="233" t="s">
        <v>221</v>
      </c>
      <c r="F126" s="182" t="str">
        <f t="shared" si="3"/>
        <v>Oct-18</v>
      </c>
      <c r="G126" s="215"/>
      <c r="H126" s="216"/>
      <c r="I126" s="216"/>
      <c r="J126" s="216"/>
      <c r="K126" s="216"/>
      <c r="L126" s="216"/>
      <c r="M126" s="217"/>
      <c r="N126" s="218"/>
      <c r="O126" s="218"/>
      <c r="P126" s="218"/>
      <c r="Q126" s="218"/>
      <c r="R126" s="218"/>
      <c r="S126" s="219"/>
      <c r="T126" s="220"/>
      <c r="U126" s="220"/>
    </row>
    <row r="127" spans="1:21" x14ac:dyDescent="0.2">
      <c r="A127" s="232">
        <v>2070</v>
      </c>
      <c r="B127" s="229">
        <v>43395</v>
      </c>
      <c r="C127" s="230" t="s">
        <v>193</v>
      </c>
      <c r="D127" s="233">
        <v>0.82</v>
      </c>
      <c r="E127" s="233" t="s">
        <v>221</v>
      </c>
      <c r="F127" s="182" t="str">
        <f t="shared" si="3"/>
        <v>Oct-18</v>
      </c>
      <c r="G127" s="215"/>
      <c r="H127" s="216"/>
      <c r="I127" s="216"/>
      <c r="J127" s="216"/>
      <c r="K127" s="216"/>
      <c r="L127" s="216"/>
      <c r="M127" s="217"/>
      <c r="N127" s="218"/>
      <c r="O127" s="218"/>
      <c r="P127" s="218"/>
      <c r="Q127" s="218"/>
      <c r="R127" s="218"/>
      <c r="S127" s="219"/>
      <c r="T127" s="220"/>
      <c r="U127" s="220"/>
    </row>
    <row r="128" spans="1:21" x14ac:dyDescent="0.2">
      <c r="A128" s="232">
        <v>2070</v>
      </c>
      <c r="B128" s="229">
        <v>43395</v>
      </c>
      <c r="C128" s="230" t="s">
        <v>194</v>
      </c>
      <c r="D128" s="233">
        <v>0.82</v>
      </c>
      <c r="E128" s="233" t="s">
        <v>221</v>
      </c>
      <c r="F128" s="182" t="str">
        <f t="shared" si="3"/>
        <v>Oct-18</v>
      </c>
      <c r="G128" s="215"/>
      <c r="H128" s="216"/>
      <c r="I128" s="216"/>
      <c r="J128" s="216"/>
      <c r="K128" s="216"/>
      <c r="L128" s="216"/>
      <c r="M128" s="217"/>
      <c r="N128" s="218"/>
      <c r="O128" s="218"/>
      <c r="P128" s="218"/>
      <c r="Q128" s="218"/>
      <c r="R128" s="218"/>
      <c r="S128" s="219"/>
      <c r="T128" s="220"/>
      <c r="U128" s="220"/>
    </row>
    <row r="129" spans="1:21" x14ac:dyDescent="0.2">
      <c r="A129" s="232">
        <v>2070</v>
      </c>
      <c r="B129" s="229">
        <v>43395</v>
      </c>
      <c r="C129" s="230" t="s">
        <v>195</v>
      </c>
      <c r="D129" s="233">
        <v>1.34</v>
      </c>
      <c r="E129" s="233" t="s">
        <v>221</v>
      </c>
      <c r="F129" s="182" t="str">
        <f t="shared" si="3"/>
        <v>Oct-18</v>
      </c>
      <c r="G129" s="215"/>
      <c r="H129" s="216"/>
      <c r="I129" s="216"/>
      <c r="J129" s="216"/>
      <c r="K129" s="216"/>
      <c r="L129" s="216"/>
      <c r="M129" s="217"/>
      <c r="N129" s="218"/>
      <c r="O129" s="218"/>
      <c r="P129" s="218"/>
      <c r="Q129" s="218"/>
      <c r="R129" s="218"/>
      <c r="S129" s="219"/>
      <c r="T129" s="220"/>
      <c r="U129" s="220"/>
    </row>
    <row r="130" spans="1:21" x14ac:dyDescent="0.2">
      <c r="A130" s="232">
        <v>2070</v>
      </c>
      <c r="B130" s="229">
        <v>43396</v>
      </c>
      <c r="C130" s="230" t="s">
        <v>196</v>
      </c>
      <c r="D130" s="233">
        <v>1.86</v>
      </c>
      <c r="E130" s="233" t="s">
        <v>221</v>
      </c>
      <c r="F130" s="182" t="str">
        <f t="shared" si="3"/>
        <v>Oct-18</v>
      </c>
      <c r="G130" s="225"/>
      <c r="H130" s="216"/>
      <c r="I130" s="216"/>
      <c r="J130" s="216"/>
      <c r="K130" s="216"/>
      <c r="L130" s="216"/>
      <c r="M130" s="217"/>
      <c r="N130" s="218"/>
      <c r="O130" s="218"/>
      <c r="P130" s="218"/>
      <c r="Q130" s="218"/>
      <c r="R130" s="218"/>
      <c r="S130" s="219"/>
      <c r="T130" s="220"/>
      <c r="U130" s="220"/>
    </row>
    <row r="131" spans="1:21" x14ac:dyDescent="0.2">
      <c r="A131" s="232">
        <v>2070</v>
      </c>
      <c r="B131" s="229">
        <v>43396</v>
      </c>
      <c r="C131" s="230" t="s">
        <v>197</v>
      </c>
      <c r="D131" s="233">
        <v>2.9</v>
      </c>
      <c r="E131" s="233" t="s">
        <v>221</v>
      </c>
      <c r="F131" s="182" t="str">
        <f t="shared" ref="F131:F149" si="4">TEXT(B131,"mmm-yy")</f>
        <v>Oct-18</v>
      </c>
      <c r="G131" s="225"/>
      <c r="H131" s="216"/>
      <c r="I131" s="216"/>
      <c r="J131" s="216"/>
      <c r="K131" s="216"/>
      <c r="L131" s="216"/>
      <c r="M131" s="217"/>
      <c r="N131" s="218"/>
      <c r="O131" s="218"/>
      <c r="P131" s="218"/>
      <c r="Q131" s="218"/>
      <c r="R131" s="218"/>
      <c r="S131" s="219"/>
      <c r="T131" s="220"/>
      <c r="U131" s="220"/>
    </row>
    <row r="132" spans="1:21" x14ac:dyDescent="0.2">
      <c r="A132" s="232">
        <v>2070</v>
      </c>
      <c r="B132" s="229">
        <v>43396</v>
      </c>
      <c r="C132" s="230" t="s">
        <v>198</v>
      </c>
      <c r="D132" s="233">
        <v>0.43</v>
      </c>
      <c r="E132" s="233" t="s">
        <v>221</v>
      </c>
      <c r="F132" s="182" t="str">
        <f t="shared" si="4"/>
        <v>Oct-18</v>
      </c>
      <c r="G132" s="225"/>
      <c r="H132" s="216"/>
      <c r="I132" s="216"/>
      <c r="J132" s="216"/>
      <c r="K132" s="216"/>
      <c r="L132" s="216"/>
      <c r="M132" s="217"/>
      <c r="N132" s="218"/>
      <c r="O132" s="218"/>
      <c r="P132" s="218"/>
      <c r="Q132" s="218"/>
      <c r="R132" s="218"/>
      <c r="S132" s="219"/>
      <c r="T132" s="220"/>
      <c r="U132" s="220"/>
    </row>
    <row r="133" spans="1:21" x14ac:dyDescent="0.2">
      <c r="A133" s="232">
        <v>2070</v>
      </c>
      <c r="B133" s="229">
        <v>43396</v>
      </c>
      <c r="C133" s="230" t="s">
        <v>199</v>
      </c>
      <c r="D133" s="233">
        <v>0.82</v>
      </c>
      <c r="E133" s="233" t="s">
        <v>221</v>
      </c>
      <c r="F133" s="182" t="str">
        <f t="shared" si="4"/>
        <v>Oct-18</v>
      </c>
      <c r="G133" s="215"/>
      <c r="H133" s="216"/>
      <c r="I133" s="216"/>
      <c r="J133" s="216"/>
      <c r="K133" s="216"/>
      <c r="L133" s="216"/>
      <c r="M133" s="217"/>
      <c r="N133" s="218"/>
      <c r="O133" s="218"/>
      <c r="P133" s="218"/>
      <c r="Q133" s="218"/>
      <c r="R133" s="218"/>
      <c r="S133" s="219"/>
      <c r="T133" s="220"/>
      <c r="U133" s="220"/>
    </row>
    <row r="134" spans="1:21" x14ac:dyDescent="0.2">
      <c r="A134" s="232">
        <v>2070</v>
      </c>
      <c r="B134" s="229">
        <v>43397</v>
      </c>
      <c r="C134" s="230" t="s">
        <v>200</v>
      </c>
      <c r="D134" s="235">
        <v>1.86</v>
      </c>
      <c r="E134" s="233" t="s">
        <v>221</v>
      </c>
      <c r="F134" s="182" t="str">
        <f t="shared" si="4"/>
        <v>Oct-18</v>
      </c>
      <c r="G134" s="215"/>
      <c r="H134" s="226"/>
      <c r="I134" s="226"/>
      <c r="J134" s="226"/>
      <c r="K134" s="226"/>
      <c r="L134" s="226"/>
      <c r="M134" s="217"/>
      <c r="N134" s="227"/>
      <c r="O134" s="227"/>
      <c r="P134" s="227"/>
      <c r="Q134" s="227"/>
      <c r="R134" s="227"/>
      <c r="S134" s="219"/>
      <c r="T134" s="220"/>
      <c r="U134" s="220"/>
    </row>
    <row r="135" spans="1:21" x14ac:dyDescent="0.2">
      <c r="A135" s="232">
        <v>2070</v>
      </c>
      <c r="B135" s="229">
        <v>43397</v>
      </c>
      <c r="C135" s="230" t="s">
        <v>71</v>
      </c>
      <c r="D135" s="235">
        <v>0</v>
      </c>
      <c r="E135" s="233" t="s">
        <v>221</v>
      </c>
      <c r="F135" s="182" t="str">
        <f t="shared" si="4"/>
        <v>Oct-18</v>
      </c>
      <c r="G135" s="215"/>
      <c r="H135" s="226"/>
      <c r="I135" s="226"/>
      <c r="J135" s="226"/>
      <c r="K135" s="226"/>
      <c r="L135" s="226"/>
      <c r="M135" s="217"/>
      <c r="N135" s="227"/>
      <c r="O135" s="227"/>
      <c r="P135" s="227"/>
      <c r="Q135" s="227"/>
      <c r="R135" s="227"/>
      <c r="S135" s="219"/>
      <c r="T135" s="220"/>
      <c r="U135" s="220"/>
    </row>
    <row r="136" spans="1:21" x14ac:dyDescent="0.2">
      <c r="A136" s="232">
        <v>2070</v>
      </c>
      <c r="B136" s="229">
        <v>43397</v>
      </c>
      <c r="C136" s="230" t="s">
        <v>201</v>
      </c>
      <c r="D136" s="235">
        <v>0.82</v>
      </c>
      <c r="E136" s="233" t="s">
        <v>221</v>
      </c>
      <c r="F136" s="182" t="str">
        <f t="shared" si="4"/>
        <v>Oct-18</v>
      </c>
      <c r="G136" s="215"/>
      <c r="H136" s="226"/>
      <c r="I136" s="226"/>
      <c r="J136" s="226"/>
      <c r="K136" s="226"/>
      <c r="L136" s="226"/>
      <c r="M136" s="217"/>
      <c r="N136" s="227"/>
      <c r="O136" s="227"/>
      <c r="P136" s="227"/>
      <c r="Q136" s="227"/>
      <c r="R136" s="227"/>
      <c r="S136" s="219"/>
      <c r="T136" s="220"/>
      <c r="U136" s="220"/>
    </row>
    <row r="137" spans="1:21" x14ac:dyDescent="0.2">
      <c r="A137" s="232">
        <v>2070</v>
      </c>
      <c r="B137" s="229">
        <v>43397</v>
      </c>
      <c r="C137" s="230" t="s">
        <v>202</v>
      </c>
      <c r="D137" s="233">
        <v>0.82</v>
      </c>
      <c r="E137" s="233" t="s">
        <v>221</v>
      </c>
      <c r="F137" s="182" t="str">
        <f t="shared" si="4"/>
        <v>Oct-18</v>
      </c>
      <c r="G137" s="225"/>
      <c r="H137" s="216"/>
      <c r="I137" s="216"/>
      <c r="J137" s="216"/>
      <c r="K137" s="216"/>
      <c r="L137" s="216"/>
      <c r="M137" s="217"/>
      <c r="N137" s="218"/>
      <c r="O137" s="218"/>
      <c r="P137" s="218"/>
      <c r="Q137" s="218"/>
      <c r="R137" s="218"/>
      <c r="S137" s="219"/>
      <c r="T137" s="220"/>
      <c r="U137" s="220"/>
    </row>
    <row r="138" spans="1:21" x14ac:dyDescent="0.2">
      <c r="A138" s="232">
        <v>2070</v>
      </c>
      <c r="B138" s="229">
        <v>43397</v>
      </c>
      <c r="C138" s="230" t="s">
        <v>203</v>
      </c>
      <c r="D138" s="233">
        <v>0.82</v>
      </c>
      <c r="E138" s="233" t="s">
        <v>221</v>
      </c>
      <c r="F138" s="182" t="str">
        <f t="shared" si="4"/>
        <v>Oct-18</v>
      </c>
      <c r="G138" s="215"/>
      <c r="H138" s="216"/>
      <c r="I138" s="216"/>
      <c r="J138" s="216"/>
      <c r="K138" s="216"/>
      <c r="L138" s="216"/>
      <c r="M138" s="217"/>
      <c r="N138" s="218"/>
      <c r="O138" s="218"/>
      <c r="P138" s="218"/>
      <c r="Q138" s="218"/>
      <c r="R138" s="218"/>
      <c r="S138" s="219"/>
      <c r="T138" s="220"/>
      <c r="U138" s="220"/>
    </row>
    <row r="139" spans="1:21" x14ac:dyDescent="0.2">
      <c r="A139" s="232">
        <v>2070</v>
      </c>
      <c r="B139" s="229">
        <v>43397</v>
      </c>
      <c r="C139" s="230" t="s">
        <v>204</v>
      </c>
      <c r="D139" s="233">
        <v>0.43</v>
      </c>
      <c r="E139" s="233" t="s">
        <v>221</v>
      </c>
      <c r="F139" s="182" t="str">
        <f t="shared" si="4"/>
        <v>Oct-18</v>
      </c>
      <c r="G139" s="215"/>
      <c r="H139" s="216"/>
      <c r="I139" s="216"/>
      <c r="J139" s="216"/>
      <c r="K139" s="216"/>
      <c r="L139" s="216"/>
      <c r="M139" s="217"/>
      <c r="N139" s="218"/>
      <c r="O139" s="218"/>
      <c r="P139" s="218"/>
      <c r="Q139" s="218"/>
      <c r="R139" s="218"/>
      <c r="S139" s="219"/>
      <c r="T139" s="220"/>
      <c r="U139" s="220"/>
    </row>
    <row r="140" spans="1:21" x14ac:dyDescent="0.2">
      <c r="A140" s="232">
        <v>2070</v>
      </c>
      <c r="B140" s="229">
        <v>43402</v>
      </c>
      <c r="C140" s="230" t="s">
        <v>205</v>
      </c>
      <c r="D140" s="235">
        <v>2.35</v>
      </c>
      <c r="E140" s="233" t="s">
        <v>221</v>
      </c>
      <c r="F140" s="182" t="str">
        <f t="shared" si="4"/>
        <v>Oct-18</v>
      </c>
      <c r="G140" s="215"/>
      <c r="H140" s="226"/>
      <c r="I140" s="226"/>
      <c r="J140" s="226"/>
      <c r="K140" s="226"/>
      <c r="L140" s="226"/>
      <c r="M140" s="217"/>
      <c r="N140" s="227"/>
      <c r="O140" s="227"/>
      <c r="P140" s="227"/>
      <c r="Q140" s="227"/>
      <c r="R140" s="227"/>
      <c r="S140" s="219"/>
      <c r="T140" s="220"/>
      <c r="U140" s="220"/>
    </row>
    <row r="141" spans="1:21" x14ac:dyDescent="0.2">
      <c r="A141" s="232">
        <v>2070</v>
      </c>
      <c r="B141" s="229">
        <v>43406</v>
      </c>
      <c r="C141" s="230" t="s">
        <v>71</v>
      </c>
      <c r="D141" s="235">
        <v>0</v>
      </c>
      <c r="E141" s="233" t="s">
        <v>221</v>
      </c>
      <c r="F141" s="182" t="str">
        <f t="shared" si="4"/>
        <v>Nov-18</v>
      </c>
      <c r="G141" s="215"/>
      <c r="H141" s="226"/>
      <c r="I141" s="226"/>
      <c r="J141" s="226"/>
      <c r="K141" s="226"/>
      <c r="L141" s="226"/>
      <c r="M141" s="217"/>
      <c r="N141" s="227"/>
      <c r="O141" s="227"/>
      <c r="P141" s="227"/>
      <c r="Q141" s="227"/>
      <c r="R141" s="227"/>
      <c r="S141" s="219"/>
      <c r="T141" s="220"/>
      <c r="U141" s="220"/>
    </row>
    <row r="142" spans="1:21" x14ac:dyDescent="0.2">
      <c r="A142" s="232">
        <v>2070</v>
      </c>
      <c r="B142" s="229">
        <v>43407</v>
      </c>
      <c r="C142" s="230" t="s">
        <v>206</v>
      </c>
      <c r="D142" s="235">
        <v>3</v>
      </c>
      <c r="E142" s="233" t="s">
        <v>221</v>
      </c>
      <c r="F142" s="182" t="str">
        <f t="shared" si="4"/>
        <v>Nov-18</v>
      </c>
      <c r="G142" s="215"/>
      <c r="H142" s="226"/>
      <c r="I142" s="226"/>
      <c r="J142" s="226"/>
      <c r="K142" s="226"/>
      <c r="L142" s="226"/>
      <c r="M142" s="217"/>
      <c r="N142" s="227"/>
      <c r="O142" s="227"/>
      <c r="P142" s="227"/>
      <c r="Q142" s="227"/>
      <c r="R142" s="227"/>
      <c r="S142" s="219"/>
      <c r="T142" s="220"/>
      <c r="U142" s="220"/>
    </row>
    <row r="143" spans="1:21" x14ac:dyDescent="0.2">
      <c r="A143" s="232">
        <v>2070</v>
      </c>
      <c r="B143" s="229">
        <v>43409</v>
      </c>
      <c r="C143" s="230" t="s">
        <v>71</v>
      </c>
      <c r="D143" s="235">
        <v>0</v>
      </c>
      <c r="E143" s="233" t="s">
        <v>221</v>
      </c>
      <c r="F143" s="182" t="str">
        <f t="shared" si="4"/>
        <v>Nov-18</v>
      </c>
      <c r="G143" s="215"/>
      <c r="H143" s="226"/>
      <c r="I143" s="226"/>
      <c r="J143" s="226"/>
      <c r="K143" s="226"/>
      <c r="L143" s="226"/>
      <c r="M143" s="217"/>
      <c r="N143" s="227"/>
      <c r="O143" s="227"/>
      <c r="P143" s="227"/>
      <c r="Q143" s="227"/>
      <c r="R143" s="227"/>
      <c r="S143" s="219"/>
      <c r="T143" s="220"/>
      <c r="U143" s="220"/>
    </row>
    <row r="144" spans="1:21" x14ac:dyDescent="0.2">
      <c r="A144" s="232">
        <v>2070</v>
      </c>
      <c r="B144" s="229">
        <v>43414</v>
      </c>
      <c r="C144" s="230" t="s">
        <v>151</v>
      </c>
      <c r="D144" s="235">
        <v>0</v>
      </c>
      <c r="E144" s="233" t="s">
        <v>221</v>
      </c>
      <c r="F144" s="182" t="str">
        <f t="shared" si="4"/>
        <v>Nov-18</v>
      </c>
      <c r="G144" s="215"/>
      <c r="H144" s="226"/>
      <c r="I144" s="226"/>
      <c r="J144" s="226"/>
      <c r="K144" s="226"/>
      <c r="L144" s="226"/>
      <c r="M144" s="217"/>
      <c r="N144" s="227"/>
      <c r="O144" s="227"/>
      <c r="P144" s="227"/>
      <c r="Q144" s="227"/>
      <c r="R144" s="227"/>
      <c r="S144" s="219"/>
      <c r="T144" s="220"/>
      <c r="U144" s="220"/>
    </row>
    <row r="145" spans="1:21" x14ac:dyDescent="0.2">
      <c r="A145" s="232">
        <v>2070</v>
      </c>
      <c r="B145" s="229">
        <v>43418</v>
      </c>
      <c r="C145" s="230" t="s">
        <v>207</v>
      </c>
      <c r="D145" s="235">
        <v>1.08</v>
      </c>
      <c r="E145" s="233" t="s">
        <v>221</v>
      </c>
      <c r="F145" s="182" t="str">
        <f t="shared" si="4"/>
        <v>Nov-18</v>
      </c>
      <c r="G145" s="215"/>
      <c r="H145" s="226"/>
      <c r="I145" s="226"/>
      <c r="J145" s="226"/>
      <c r="K145" s="226"/>
      <c r="L145" s="226"/>
      <c r="M145" s="217"/>
      <c r="N145" s="227"/>
      <c r="O145" s="227"/>
      <c r="P145" s="227"/>
      <c r="Q145" s="227"/>
      <c r="R145" s="227"/>
      <c r="S145" s="219"/>
      <c r="T145" s="220"/>
      <c r="U145" s="220"/>
    </row>
    <row r="146" spans="1:21" x14ac:dyDescent="0.2">
      <c r="A146" s="232">
        <v>2070</v>
      </c>
      <c r="B146" s="229">
        <v>43421</v>
      </c>
      <c r="C146" s="230" t="s">
        <v>208</v>
      </c>
      <c r="D146" s="235">
        <v>1.08</v>
      </c>
      <c r="E146" s="233" t="s">
        <v>221</v>
      </c>
      <c r="F146" s="182" t="str">
        <f t="shared" si="4"/>
        <v>Nov-18</v>
      </c>
      <c r="G146" s="215"/>
      <c r="H146" s="226"/>
      <c r="I146" s="226"/>
      <c r="J146" s="226"/>
      <c r="K146" s="226"/>
      <c r="L146" s="226"/>
      <c r="M146" s="217"/>
      <c r="N146" s="227"/>
      <c r="O146" s="227"/>
      <c r="P146" s="227"/>
      <c r="Q146" s="227"/>
      <c r="R146" s="227"/>
      <c r="S146" s="219"/>
      <c r="T146" s="220"/>
      <c r="U146" s="220"/>
    </row>
    <row r="147" spans="1:21" x14ac:dyDescent="0.2">
      <c r="A147" s="232">
        <v>2070</v>
      </c>
      <c r="B147" s="229">
        <v>43437</v>
      </c>
      <c r="C147" s="230" t="s">
        <v>209</v>
      </c>
      <c r="D147" s="235">
        <v>2.33</v>
      </c>
      <c r="E147" s="233" t="s">
        <v>221</v>
      </c>
      <c r="F147" s="182" t="str">
        <f t="shared" si="4"/>
        <v>Dec-18</v>
      </c>
      <c r="G147" s="215"/>
      <c r="H147" s="226"/>
      <c r="I147" s="226"/>
      <c r="J147" s="226"/>
      <c r="K147" s="226"/>
      <c r="L147" s="226"/>
      <c r="M147" s="217"/>
      <c r="N147" s="227"/>
      <c r="O147" s="227"/>
      <c r="P147" s="227"/>
      <c r="Q147" s="227"/>
      <c r="R147" s="227"/>
      <c r="S147" s="219"/>
      <c r="T147" s="220"/>
      <c r="U147" s="220"/>
    </row>
    <row r="148" spans="1:21" x14ac:dyDescent="0.2">
      <c r="A148" s="232">
        <v>2070</v>
      </c>
      <c r="B148" s="229">
        <v>43438</v>
      </c>
      <c r="C148" s="230" t="s">
        <v>71</v>
      </c>
      <c r="D148" s="260">
        <v>0</v>
      </c>
      <c r="E148" s="258" t="s">
        <v>221</v>
      </c>
      <c r="F148" s="182" t="str">
        <f t="shared" si="4"/>
        <v>Dec-18</v>
      </c>
      <c r="G148" s="215"/>
      <c r="H148" s="226"/>
      <c r="I148" s="226"/>
      <c r="J148" s="226"/>
      <c r="K148" s="226"/>
      <c r="L148" s="226"/>
      <c r="M148" s="217"/>
      <c r="N148" s="227"/>
      <c r="O148" s="227"/>
      <c r="P148" s="227"/>
      <c r="Q148" s="227"/>
      <c r="R148" s="227"/>
      <c r="S148" s="219"/>
      <c r="T148" s="220"/>
      <c r="U148" s="220"/>
    </row>
    <row r="149" spans="1:21" x14ac:dyDescent="0.2">
      <c r="A149" s="230">
        <v>2070</v>
      </c>
      <c r="B149" s="261">
        <v>43442</v>
      </c>
      <c r="C149" s="230" t="s">
        <v>225</v>
      </c>
      <c r="D149" s="262">
        <v>1.36</v>
      </c>
      <c r="E149" s="259" t="s">
        <v>221</v>
      </c>
      <c r="F149" s="182" t="str">
        <f t="shared" si="4"/>
        <v>Dec-18</v>
      </c>
      <c r="G149" s="238">
        <f>SUM(D76:D149)</f>
        <v>76.549999999999983</v>
      </c>
      <c r="H149" s="220"/>
      <c r="I149" s="220"/>
      <c r="J149" s="220"/>
      <c r="K149" s="220"/>
      <c r="L149" s="220"/>
      <c r="M149" s="228"/>
      <c r="N149" s="220"/>
      <c r="O149" s="220"/>
      <c r="P149" s="220"/>
      <c r="Q149" s="220"/>
      <c r="R149" s="220"/>
      <c r="S149" s="220"/>
      <c r="T149" s="220"/>
      <c r="U149" s="220"/>
    </row>
    <row r="150" spans="1:21" x14ac:dyDescent="0.2">
      <c r="G150" s="263">
        <f>SUM(G3:G149)</f>
        <v>3146.95</v>
      </c>
    </row>
  </sheetData>
  <sortState ref="A3:F148">
    <sortCondition ref="A3:A148"/>
  </sortState>
  <mergeCells count="1">
    <mergeCell ref="A1:G1"/>
  </mergeCells>
  <pageMargins left="0.7" right="0.7" top="0.75" bottom="0.75" header="0.3" footer="0.3"/>
  <pageSetup scale="75" fitToHeight="0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85"/>
  <sheetViews>
    <sheetView workbookViewId="0">
      <selection activeCell="U11" sqref="U11:U23"/>
    </sheetView>
  </sheetViews>
  <sheetFormatPr defaultRowHeight="12.75" x14ac:dyDescent="0.2"/>
  <cols>
    <col min="1" max="1" width="8.28515625" bestFit="1" customWidth="1"/>
    <col min="2" max="2" width="10.140625" bestFit="1" customWidth="1"/>
    <col min="3" max="3" width="16.7109375" bestFit="1" customWidth="1"/>
    <col min="4" max="4" width="13.28515625" bestFit="1" customWidth="1"/>
    <col min="5" max="5" width="7.85546875" bestFit="1" customWidth="1"/>
    <col min="6" max="6" width="8.42578125" bestFit="1" customWidth="1"/>
    <col min="7" max="7" width="7.7109375" bestFit="1" customWidth="1"/>
    <col min="8" max="8" width="12.140625" customWidth="1"/>
    <col min="9" max="9" width="9.140625" bestFit="1" customWidth="1"/>
    <col min="10" max="10" width="12.5703125" customWidth="1"/>
    <col min="11" max="11" width="13" customWidth="1"/>
    <col min="12" max="12" width="9.140625" bestFit="1" customWidth="1"/>
    <col min="14" max="15" width="8.28515625" bestFit="1" customWidth="1"/>
    <col min="17" max="17" width="8.42578125" bestFit="1" customWidth="1"/>
    <col min="18" max="18" width="9" customWidth="1"/>
    <col min="19" max="19" width="8.28515625" bestFit="1" customWidth="1"/>
  </cols>
  <sheetData>
    <row r="1" spans="1:21" s="121" customFormat="1" ht="23.25" x14ac:dyDescent="0.35">
      <c r="A1" s="272" t="s">
        <v>220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3" spans="1:21" ht="38.25" x14ac:dyDescent="0.2">
      <c r="A3" s="146" t="s">
        <v>210</v>
      </c>
      <c r="B3" s="145" t="s">
        <v>11</v>
      </c>
      <c r="C3" s="146" t="s">
        <v>141</v>
      </c>
      <c r="D3" s="147" t="s">
        <v>39</v>
      </c>
      <c r="E3" s="269" t="s">
        <v>40</v>
      </c>
      <c r="F3" s="270"/>
      <c r="G3" s="271"/>
      <c r="H3" s="148" t="s">
        <v>142</v>
      </c>
      <c r="I3" s="149" t="s">
        <v>131</v>
      </c>
      <c r="J3" s="149" t="s">
        <v>119</v>
      </c>
      <c r="K3" s="149" t="s">
        <v>143</v>
      </c>
      <c r="L3" s="149" t="s">
        <v>144</v>
      </c>
      <c r="M3" s="149" t="s">
        <v>149</v>
      </c>
      <c r="N3" s="148" t="s">
        <v>10</v>
      </c>
      <c r="O3" s="148" t="s">
        <v>48</v>
      </c>
      <c r="P3" s="148" t="s">
        <v>146</v>
      </c>
      <c r="Q3" s="149" t="s">
        <v>147</v>
      </c>
      <c r="R3" s="149" t="s">
        <v>148</v>
      </c>
      <c r="S3" s="149" t="s">
        <v>145</v>
      </c>
    </row>
    <row r="4" spans="1:21" x14ac:dyDescent="0.2">
      <c r="A4" s="211"/>
      <c r="B4" s="150"/>
      <c r="C4" s="151"/>
      <c r="D4" s="152"/>
      <c r="E4" s="153" t="s">
        <v>12</v>
      </c>
      <c r="F4" s="154" t="s">
        <v>10</v>
      </c>
      <c r="G4" s="155" t="s">
        <v>150</v>
      </c>
      <c r="H4" s="156"/>
      <c r="I4" s="157"/>
      <c r="J4" s="157"/>
      <c r="K4" s="157"/>
      <c r="L4" s="157"/>
      <c r="M4" s="157"/>
      <c r="N4" s="156"/>
      <c r="O4" s="156"/>
      <c r="P4" s="156"/>
      <c r="Q4" s="157"/>
      <c r="R4" s="157"/>
      <c r="S4" s="157"/>
    </row>
    <row r="5" spans="1:21" x14ac:dyDescent="0.2">
      <c r="A5" s="211">
        <v>1050</v>
      </c>
      <c r="B5" s="158">
        <v>43244</v>
      </c>
      <c r="C5" s="159" t="s">
        <v>151</v>
      </c>
      <c r="D5" s="160"/>
      <c r="E5" s="161"/>
      <c r="F5" s="162"/>
      <c r="G5" s="163"/>
      <c r="H5" s="160"/>
      <c r="I5" s="160"/>
      <c r="J5" s="160"/>
      <c r="K5" s="160"/>
      <c r="L5" s="160">
        <v>10</v>
      </c>
      <c r="M5" s="164">
        <f t="shared" ref="M5:M34" si="0">+D5+E5+H5+I5+J5+K5+L5</f>
        <v>10</v>
      </c>
      <c r="N5" s="165"/>
      <c r="O5" s="165"/>
      <c r="P5" s="165"/>
      <c r="Q5" s="165"/>
      <c r="R5" s="165">
        <v>0</v>
      </c>
      <c r="S5" s="166">
        <f t="shared" ref="S5:S34" si="1">SUM(N5:R5)</f>
        <v>0</v>
      </c>
    </row>
    <row r="6" spans="1:21" x14ac:dyDescent="0.2">
      <c r="A6" s="211">
        <v>1020</v>
      </c>
      <c r="B6" s="158">
        <v>43260</v>
      </c>
      <c r="C6" s="159" t="s">
        <v>152</v>
      </c>
      <c r="D6" s="160"/>
      <c r="E6" s="161">
        <v>78.25</v>
      </c>
      <c r="F6" s="162">
        <v>18.25</v>
      </c>
      <c r="G6" s="163">
        <f>+E6-F6</f>
        <v>60</v>
      </c>
      <c r="H6" s="160"/>
      <c r="I6" s="160"/>
      <c r="J6" s="160"/>
      <c r="K6" s="160"/>
      <c r="L6" s="160"/>
      <c r="M6" s="164">
        <f t="shared" si="0"/>
        <v>78.25</v>
      </c>
      <c r="N6" s="165"/>
      <c r="O6" s="165"/>
      <c r="P6" s="165"/>
      <c r="Q6" s="165"/>
      <c r="R6" s="165">
        <v>2.33</v>
      </c>
      <c r="S6" s="166">
        <f t="shared" si="1"/>
        <v>2.33</v>
      </c>
    </row>
    <row r="7" spans="1:21" x14ac:dyDescent="0.2">
      <c r="A7" s="211">
        <v>2020</v>
      </c>
      <c r="B7" s="158">
        <v>43264</v>
      </c>
      <c r="C7" s="159" t="s">
        <v>71</v>
      </c>
      <c r="D7" s="160"/>
      <c r="E7" s="161"/>
      <c r="F7" s="162"/>
      <c r="G7" s="163"/>
      <c r="H7" s="160"/>
      <c r="I7" s="160"/>
      <c r="J7" s="160"/>
      <c r="K7" s="160"/>
      <c r="L7" s="160"/>
      <c r="M7" s="164">
        <f t="shared" si="0"/>
        <v>0</v>
      </c>
      <c r="N7" s="165">
        <v>13.45</v>
      </c>
      <c r="O7" s="165"/>
      <c r="P7" s="165"/>
      <c r="Q7" s="165"/>
      <c r="R7" s="165">
        <v>0</v>
      </c>
      <c r="S7" s="166">
        <f t="shared" si="1"/>
        <v>13.45</v>
      </c>
    </row>
    <row r="8" spans="1:21" x14ac:dyDescent="0.2">
      <c r="A8" s="211">
        <v>2040</v>
      </c>
      <c r="B8" s="158">
        <v>43277</v>
      </c>
      <c r="C8" s="159" t="s">
        <v>153</v>
      </c>
      <c r="D8" s="160"/>
      <c r="E8" s="161"/>
      <c r="F8" s="162"/>
      <c r="G8" s="163"/>
      <c r="H8" s="160"/>
      <c r="I8" s="160"/>
      <c r="J8" s="160"/>
      <c r="K8" s="160"/>
      <c r="L8" s="160"/>
      <c r="M8" s="164">
        <f t="shared" si="0"/>
        <v>0</v>
      </c>
      <c r="N8" s="165"/>
      <c r="O8" s="165">
        <v>144</v>
      </c>
      <c r="P8" s="165"/>
      <c r="Q8" s="165"/>
      <c r="R8" s="165">
        <v>0</v>
      </c>
      <c r="S8" s="166">
        <f t="shared" si="1"/>
        <v>144</v>
      </c>
    </row>
    <row r="9" spans="1:21" x14ac:dyDescent="0.2">
      <c r="A9" s="211">
        <v>1000</v>
      </c>
      <c r="B9" s="167">
        <v>43324</v>
      </c>
      <c r="C9" s="159" t="s">
        <v>154</v>
      </c>
      <c r="D9" s="168">
        <v>80</v>
      </c>
      <c r="E9" s="169"/>
      <c r="F9" s="170"/>
      <c r="G9" s="171"/>
      <c r="H9" s="168"/>
      <c r="I9" s="168"/>
      <c r="J9" s="168"/>
      <c r="K9" s="168"/>
      <c r="L9" s="168"/>
      <c r="M9" s="172">
        <f t="shared" si="0"/>
        <v>80</v>
      </c>
      <c r="N9" s="173"/>
      <c r="O9" s="173"/>
      <c r="P9" s="173"/>
      <c r="Q9" s="173"/>
      <c r="R9" s="173">
        <v>2.38</v>
      </c>
      <c r="S9" s="174">
        <f t="shared" si="1"/>
        <v>2.38</v>
      </c>
    </row>
    <row r="10" spans="1:21" x14ac:dyDescent="0.2">
      <c r="A10" s="211">
        <v>1020</v>
      </c>
      <c r="B10" s="167">
        <v>43340</v>
      </c>
      <c r="C10" s="159" t="s">
        <v>155</v>
      </c>
      <c r="D10" s="168"/>
      <c r="E10" s="169">
        <v>10</v>
      </c>
      <c r="F10" s="170">
        <v>3</v>
      </c>
      <c r="G10" s="248">
        <f>+E10-F10</f>
        <v>7</v>
      </c>
      <c r="H10" s="168"/>
      <c r="I10" s="168"/>
      <c r="J10" s="168"/>
      <c r="K10" s="168"/>
      <c r="L10" s="168"/>
      <c r="M10" s="172">
        <f t="shared" si="0"/>
        <v>10</v>
      </c>
      <c r="N10" s="173"/>
      <c r="O10" s="173"/>
      <c r="P10" s="173"/>
      <c r="Q10" s="173"/>
      <c r="R10" s="173">
        <v>0.56000000000000005</v>
      </c>
      <c r="S10" s="174">
        <f t="shared" si="1"/>
        <v>0.56000000000000005</v>
      </c>
    </row>
    <row r="11" spans="1:21" x14ac:dyDescent="0.2">
      <c r="A11" s="211">
        <v>1020</v>
      </c>
      <c r="B11" s="158">
        <v>43351</v>
      </c>
      <c r="C11" s="159" t="s">
        <v>156</v>
      </c>
      <c r="D11" s="160"/>
      <c r="E11" s="161">
        <v>60</v>
      </c>
      <c r="F11" s="162"/>
      <c r="G11" s="163"/>
      <c r="H11" s="160"/>
      <c r="I11" s="160"/>
      <c r="J11" s="160"/>
      <c r="K11" s="160"/>
      <c r="L11" s="160"/>
      <c r="M11" s="164">
        <f t="shared" si="0"/>
        <v>60</v>
      </c>
      <c r="N11" s="165"/>
      <c r="O11" s="165"/>
      <c r="P11" s="165"/>
      <c r="Q11" s="165"/>
      <c r="R11" s="165">
        <v>1.86</v>
      </c>
      <c r="S11" s="166">
        <f t="shared" si="1"/>
        <v>1.86</v>
      </c>
    </row>
    <row r="12" spans="1:21" x14ac:dyDescent="0.2">
      <c r="A12" s="211">
        <v>1020</v>
      </c>
      <c r="B12" s="167">
        <v>43351</v>
      </c>
      <c r="C12" s="159" t="s">
        <v>157</v>
      </c>
      <c r="D12" s="168"/>
      <c r="E12" s="169">
        <v>60</v>
      </c>
      <c r="F12" s="170"/>
      <c r="G12" s="171"/>
      <c r="H12" s="168"/>
      <c r="I12" s="168"/>
      <c r="J12" s="168"/>
      <c r="K12" s="168"/>
      <c r="L12" s="168"/>
      <c r="M12" s="172">
        <f t="shared" si="0"/>
        <v>60</v>
      </c>
      <c r="N12" s="173"/>
      <c r="O12" s="173"/>
      <c r="P12" s="173"/>
      <c r="Q12" s="173"/>
      <c r="R12" s="173">
        <v>1.86</v>
      </c>
      <c r="S12" s="174">
        <f t="shared" si="1"/>
        <v>1.86</v>
      </c>
    </row>
    <row r="13" spans="1:21" x14ac:dyDescent="0.2">
      <c r="A13" s="211">
        <v>1020</v>
      </c>
      <c r="B13" s="158">
        <v>43357</v>
      </c>
      <c r="C13" s="159" t="s">
        <v>158</v>
      </c>
      <c r="D13" s="160"/>
      <c r="E13" s="161">
        <v>37.9</v>
      </c>
      <c r="F13" s="162">
        <v>12.95</v>
      </c>
      <c r="G13" s="163">
        <f>+E13-F13</f>
        <v>24.95</v>
      </c>
      <c r="H13" s="160"/>
      <c r="I13" s="160"/>
      <c r="J13" s="160"/>
      <c r="K13" s="160"/>
      <c r="L13" s="160"/>
      <c r="M13" s="164">
        <f t="shared" si="0"/>
        <v>37.9</v>
      </c>
      <c r="N13" s="165"/>
      <c r="O13" s="165"/>
      <c r="P13" s="165"/>
      <c r="Q13" s="165"/>
      <c r="R13" s="165">
        <v>1.29</v>
      </c>
      <c r="S13" s="166">
        <f t="shared" si="1"/>
        <v>1.29</v>
      </c>
    </row>
    <row r="14" spans="1:21" x14ac:dyDescent="0.2">
      <c r="A14" s="211">
        <v>2020</v>
      </c>
      <c r="B14" s="167">
        <v>43358</v>
      </c>
      <c r="C14" s="159" t="s">
        <v>71</v>
      </c>
      <c r="D14" s="168"/>
      <c r="E14" s="169"/>
      <c r="F14" s="170"/>
      <c r="G14" s="171"/>
      <c r="H14" s="168"/>
      <c r="I14" s="168"/>
      <c r="J14" s="168"/>
      <c r="K14" s="168"/>
      <c r="L14" s="168"/>
      <c r="M14" s="172">
        <f t="shared" si="0"/>
        <v>0</v>
      </c>
      <c r="N14" s="173">
        <v>8.25</v>
      </c>
      <c r="O14" s="173"/>
      <c r="P14" s="173"/>
      <c r="Q14" s="173"/>
      <c r="R14" s="173">
        <v>0</v>
      </c>
      <c r="S14" s="174">
        <f t="shared" si="1"/>
        <v>8.25</v>
      </c>
      <c r="U14" s="181"/>
    </row>
    <row r="15" spans="1:21" x14ac:dyDescent="0.2">
      <c r="A15" s="211">
        <v>1035</v>
      </c>
      <c r="B15" s="158">
        <v>43358</v>
      </c>
      <c r="C15" s="159" t="s">
        <v>159</v>
      </c>
      <c r="D15" s="160"/>
      <c r="E15" s="161"/>
      <c r="F15" s="162"/>
      <c r="G15" s="163"/>
      <c r="H15" s="160"/>
      <c r="I15" s="160"/>
      <c r="J15" s="160">
        <v>20</v>
      </c>
      <c r="K15" s="160"/>
      <c r="L15" s="160"/>
      <c r="M15" s="164">
        <f t="shared" si="0"/>
        <v>20</v>
      </c>
      <c r="N15" s="165"/>
      <c r="O15" s="165"/>
      <c r="P15" s="165"/>
      <c r="Q15" s="165"/>
      <c r="R15" s="165">
        <v>0.82</v>
      </c>
      <c r="S15" s="166">
        <f t="shared" si="1"/>
        <v>0.82</v>
      </c>
    </row>
    <row r="16" spans="1:21" x14ac:dyDescent="0.2">
      <c r="A16" s="211">
        <v>1035</v>
      </c>
      <c r="B16" s="158">
        <v>43358</v>
      </c>
      <c r="C16" s="159" t="s">
        <v>63</v>
      </c>
      <c r="D16" s="160"/>
      <c r="E16" s="161"/>
      <c r="F16" s="162"/>
      <c r="G16" s="163"/>
      <c r="H16" s="160"/>
      <c r="I16" s="160"/>
      <c r="J16" s="160">
        <v>10</v>
      </c>
      <c r="K16" s="160"/>
      <c r="L16" s="160"/>
      <c r="M16" s="164">
        <f t="shared" si="0"/>
        <v>10</v>
      </c>
      <c r="N16" s="165"/>
      <c r="O16" s="165"/>
      <c r="P16" s="165"/>
      <c r="Q16" s="165"/>
      <c r="R16" s="165">
        <v>0.56000000000000005</v>
      </c>
      <c r="S16" s="166">
        <f t="shared" si="1"/>
        <v>0.56000000000000005</v>
      </c>
    </row>
    <row r="17" spans="1:21" x14ac:dyDescent="0.2">
      <c r="A17" s="211">
        <v>1035</v>
      </c>
      <c r="B17" s="167">
        <v>43359</v>
      </c>
      <c r="C17" s="159" t="s">
        <v>160</v>
      </c>
      <c r="D17" s="168"/>
      <c r="E17" s="169"/>
      <c r="F17" s="170"/>
      <c r="G17" s="171"/>
      <c r="H17" s="168"/>
      <c r="I17" s="168"/>
      <c r="J17" s="168">
        <v>20</v>
      </c>
      <c r="K17" s="168"/>
      <c r="L17" s="168"/>
      <c r="M17" s="172">
        <f t="shared" si="0"/>
        <v>20</v>
      </c>
      <c r="N17" s="173"/>
      <c r="O17" s="173"/>
      <c r="P17" s="173"/>
      <c r="Q17" s="173"/>
      <c r="R17" s="173">
        <v>0.82</v>
      </c>
      <c r="S17" s="174">
        <f t="shared" si="1"/>
        <v>0.82</v>
      </c>
      <c r="U17" s="181"/>
    </row>
    <row r="18" spans="1:21" x14ac:dyDescent="0.2">
      <c r="A18" s="211">
        <v>1035</v>
      </c>
      <c r="B18" s="167">
        <v>43359</v>
      </c>
      <c r="C18" s="159" t="s">
        <v>161</v>
      </c>
      <c r="D18" s="168"/>
      <c r="E18" s="169"/>
      <c r="F18" s="170"/>
      <c r="G18" s="171"/>
      <c r="H18" s="168"/>
      <c r="I18" s="168"/>
      <c r="J18" s="168">
        <v>40</v>
      </c>
      <c r="K18" s="168"/>
      <c r="L18" s="168"/>
      <c r="M18" s="172">
        <f t="shared" si="0"/>
        <v>40</v>
      </c>
      <c r="N18" s="173"/>
      <c r="O18" s="173"/>
      <c r="P18" s="173"/>
      <c r="Q18" s="173"/>
      <c r="R18" s="173">
        <v>1.34</v>
      </c>
      <c r="S18" s="174">
        <f t="shared" si="1"/>
        <v>1.34</v>
      </c>
    </row>
    <row r="19" spans="1:21" x14ac:dyDescent="0.2">
      <c r="A19" s="211">
        <v>1035</v>
      </c>
      <c r="B19" s="158">
        <v>43362</v>
      </c>
      <c r="C19" s="159" t="s">
        <v>162</v>
      </c>
      <c r="D19" s="160"/>
      <c r="E19" s="161"/>
      <c r="F19" s="162"/>
      <c r="G19" s="163"/>
      <c r="H19" s="160"/>
      <c r="I19" s="160"/>
      <c r="J19" s="160">
        <v>5</v>
      </c>
      <c r="K19" s="160"/>
      <c r="L19" s="160"/>
      <c r="M19" s="164">
        <f t="shared" si="0"/>
        <v>5</v>
      </c>
      <c r="N19" s="165"/>
      <c r="O19" s="165"/>
      <c r="P19" s="165"/>
      <c r="Q19" s="165"/>
      <c r="R19" s="165">
        <v>0.43</v>
      </c>
      <c r="S19" s="166">
        <f t="shared" si="1"/>
        <v>0.43</v>
      </c>
    </row>
    <row r="20" spans="1:21" x14ac:dyDescent="0.2">
      <c r="A20" s="211">
        <v>1000</v>
      </c>
      <c r="B20" s="158">
        <v>43363</v>
      </c>
      <c r="C20" s="159" t="s">
        <v>157</v>
      </c>
      <c r="D20" s="160">
        <v>20</v>
      </c>
      <c r="E20" s="161"/>
      <c r="F20" s="162"/>
      <c r="G20" s="163"/>
      <c r="H20" s="160"/>
      <c r="I20" s="160"/>
      <c r="J20" s="160"/>
      <c r="K20" s="160"/>
      <c r="L20" s="160"/>
      <c r="M20" s="164">
        <f t="shared" si="0"/>
        <v>20</v>
      </c>
      <c r="N20" s="165"/>
      <c r="O20" s="165"/>
      <c r="P20" s="165"/>
      <c r="Q20" s="165"/>
      <c r="R20" s="165">
        <f>1.34/2</f>
        <v>0.67</v>
      </c>
      <c r="S20" s="166">
        <f t="shared" si="1"/>
        <v>0.67</v>
      </c>
    </row>
    <row r="21" spans="1:21" x14ac:dyDescent="0.2">
      <c r="A21" s="211">
        <v>1025</v>
      </c>
      <c r="B21" s="158">
        <v>43363</v>
      </c>
      <c r="C21" s="159" t="s">
        <v>157</v>
      </c>
      <c r="D21" s="160"/>
      <c r="E21" s="161"/>
      <c r="F21" s="162"/>
      <c r="G21" s="163"/>
      <c r="H21" s="160"/>
      <c r="I21" s="160"/>
      <c r="J21" s="160"/>
      <c r="K21" s="160">
        <v>20</v>
      </c>
      <c r="L21" s="160"/>
      <c r="M21" s="164">
        <f t="shared" si="0"/>
        <v>20</v>
      </c>
      <c r="N21" s="165"/>
      <c r="O21" s="165"/>
      <c r="P21" s="165"/>
      <c r="Q21" s="165"/>
      <c r="R21" s="165">
        <v>0.67</v>
      </c>
      <c r="S21" s="166">
        <f t="shared" si="1"/>
        <v>0.67</v>
      </c>
    </row>
    <row r="22" spans="1:21" x14ac:dyDescent="0.2">
      <c r="A22" s="211">
        <v>1035</v>
      </c>
      <c r="B22" s="158">
        <v>43363</v>
      </c>
      <c r="C22" s="159" t="s">
        <v>163</v>
      </c>
      <c r="D22" s="160"/>
      <c r="E22" s="161"/>
      <c r="F22" s="162"/>
      <c r="G22" s="163"/>
      <c r="H22" s="160"/>
      <c r="I22" s="160"/>
      <c r="J22" s="160">
        <v>20</v>
      </c>
      <c r="K22" s="160"/>
      <c r="L22" s="160"/>
      <c r="M22" s="164">
        <f t="shared" si="0"/>
        <v>20</v>
      </c>
      <c r="N22" s="165"/>
      <c r="O22" s="165"/>
      <c r="P22" s="165"/>
      <c r="Q22" s="165"/>
      <c r="R22" s="165">
        <v>0.82</v>
      </c>
      <c r="S22" s="166">
        <f t="shared" si="1"/>
        <v>0.82</v>
      </c>
    </row>
    <row r="23" spans="1:21" x14ac:dyDescent="0.2">
      <c r="A23" s="211">
        <v>1020</v>
      </c>
      <c r="B23" s="158">
        <v>43363</v>
      </c>
      <c r="C23" s="159" t="s">
        <v>164</v>
      </c>
      <c r="D23" s="160"/>
      <c r="E23" s="161">
        <v>80.849999999999994</v>
      </c>
      <c r="F23" s="162">
        <v>20.85</v>
      </c>
      <c r="G23" s="163"/>
      <c r="H23" s="160"/>
      <c r="I23" s="160"/>
      <c r="J23" s="160"/>
      <c r="K23" s="160"/>
      <c r="L23" s="160"/>
      <c r="M23" s="164">
        <f t="shared" si="0"/>
        <v>80.849999999999994</v>
      </c>
      <c r="N23" s="165"/>
      <c r="O23" s="165"/>
      <c r="P23" s="165"/>
      <c r="Q23" s="165"/>
      <c r="R23" s="165">
        <v>2.4</v>
      </c>
      <c r="S23" s="166">
        <f t="shared" si="1"/>
        <v>2.4</v>
      </c>
    </row>
    <row r="24" spans="1:21" x14ac:dyDescent="0.2">
      <c r="A24" s="211">
        <v>1035</v>
      </c>
      <c r="B24" s="158">
        <v>43363</v>
      </c>
      <c r="C24" s="159" t="s">
        <v>165</v>
      </c>
      <c r="D24" s="160"/>
      <c r="E24" s="161"/>
      <c r="F24" s="162"/>
      <c r="G24" s="163"/>
      <c r="H24" s="160"/>
      <c r="I24" s="160"/>
      <c r="J24" s="160">
        <v>20</v>
      </c>
      <c r="K24" s="160"/>
      <c r="L24" s="160"/>
      <c r="M24" s="164">
        <f t="shared" si="0"/>
        <v>20</v>
      </c>
      <c r="N24" s="165"/>
      <c r="O24" s="165"/>
      <c r="P24" s="165"/>
      <c r="Q24" s="165"/>
      <c r="R24" s="165">
        <v>0.82</v>
      </c>
      <c r="S24" s="166">
        <f t="shared" si="1"/>
        <v>0.82</v>
      </c>
    </row>
    <row r="25" spans="1:21" x14ac:dyDescent="0.2">
      <c r="A25" s="211">
        <v>2020</v>
      </c>
      <c r="B25" s="167">
        <v>43366</v>
      </c>
      <c r="C25" s="159" t="s">
        <v>71</v>
      </c>
      <c r="D25" s="168"/>
      <c r="E25" s="169"/>
      <c r="F25" s="170"/>
      <c r="G25" s="171"/>
      <c r="H25" s="168"/>
      <c r="I25" s="168"/>
      <c r="J25" s="168"/>
      <c r="K25" s="168"/>
      <c r="L25" s="168"/>
      <c r="M25" s="172">
        <f t="shared" si="0"/>
        <v>0</v>
      </c>
      <c r="N25" s="173">
        <v>16.05</v>
      </c>
      <c r="O25" s="173"/>
      <c r="P25" s="173"/>
      <c r="Q25" s="173"/>
      <c r="R25" s="173">
        <v>0</v>
      </c>
      <c r="S25" s="174">
        <f t="shared" si="1"/>
        <v>16.05</v>
      </c>
    </row>
    <row r="26" spans="1:21" x14ac:dyDescent="0.2">
      <c r="A26" s="211">
        <v>1035</v>
      </c>
      <c r="B26" s="158">
        <v>43366</v>
      </c>
      <c r="C26" s="159" t="s">
        <v>166</v>
      </c>
      <c r="D26" s="160"/>
      <c r="E26" s="161"/>
      <c r="F26" s="162"/>
      <c r="G26" s="163"/>
      <c r="H26" s="160"/>
      <c r="I26" s="160"/>
      <c r="J26" s="160">
        <v>20</v>
      </c>
      <c r="K26" s="160"/>
      <c r="L26" s="160"/>
      <c r="M26" s="164">
        <f t="shared" si="0"/>
        <v>20</v>
      </c>
      <c r="N26" s="165"/>
      <c r="O26" s="165"/>
      <c r="P26" s="165"/>
      <c r="Q26" s="165"/>
      <c r="R26" s="165">
        <v>0.82</v>
      </c>
      <c r="S26" s="166">
        <f t="shared" si="1"/>
        <v>0.82</v>
      </c>
    </row>
    <row r="27" spans="1:21" x14ac:dyDescent="0.2">
      <c r="A27" s="211">
        <v>1000</v>
      </c>
      <c r="B27" s="158">
        <v>43366</v>
      </c>
      <c r="C27" s="159" t="s">
        <v>167</v>
      </c>
      <c r="D27" s="160">
        <v>80</v>
      </c>
      <c r="E27" s="161"/>
      <c r="F27" s="162"/>
      <c r="G27" s="163"/>
      <c r="H27" s="160"/>
      <c r="I27" s="160"/>
      <c r="J27" s="160"/>
      <c r="K27" s="160"/>
      <c r="L27" s="160"/>
      <c r="M27" s="164">
        <f t="shared" si="0"/>
        <v>80</v>
      </c>
      <c r="N27" s="165"/>
      <c r="O27" s="165"/>
      <c r="P27" s="165"/>
      <c r="Q27" s="165"/>
      <c r="R27" s="165">
        <v>2.38</v>
      </c>
      <c r="S27" s="166">
        <f t="shared" si="1"/>
        <v>2.38</v>
      </c>
    </row>
    <row r="28" spans="1:21" x14ac:dyDescent="0.2">
      <c r="A28" s="211">
        <v>1020</v>
      </c>
      <c r="B28" s="167">
        <v>43367</v>
      </c>
      <c r="C28" s="159" t="s">
        <v>168</v>
      </c>
      <c r="D28" s="168"/>
      <c r="E28" s="169">
        <v>10</v>
      </c>
      <c r="F28" s="170">
        <v>3</v>
      </c>
      <c r="G28" s="248">
        <f>+E28-F28</f>
        <v>7</v>
      </c>
      <c r="H28" s="168"/>
      <c r="I28" s="168"/>
      <c r="J28" s="168"/>
      <c r="K28" s="168"/>
      <c r="L28" s="168"/>
      <c r="M28" s="172">
        <f t="shared" si="0"/>
        <v>10</v>
      </c>
      <c r="N28" s="173"/>
      <c r="O28" s="173"/>
      <c r="P28" s="173"/>
      <c r="Q28" s="173"/>
      <c r="R28" s="173">
        <v>0.56000000000000005</v>
      </c>
      <c r="S28" s="174">
        <f t="shared" si="1"/>
        <v>0.56000000000000005</v>
      </c>
    </row>
    <row r="29" spans="1:21" x14ac:dyDescent="0.2">
      <c r="A29" s="211">
        <v>1035</v>
      </c>
      <c r="B29" s="158">
        <v>43371</v>
      </c>
      <c r="C29" s="159" t="s">
        <v>169</v>
      </c>
      <c r="D29" s="160"/>
      <c r="E29" s="161"/>
      <c r="F29" s="162"/>
      <c r="G29" s="163"/>
      <c r="H29" s="160"/>
      <c r="I29" s="160"/>
      <c r="J29" s="160">
        <v>20</v>
      </c>
      <c r="K29" s="160"/>
      <c r="L29" s="160"/>
      <c r="M29" s="164">
        <f t="shared" si="0"/>
        <v>20</v>
      </c>
      <c r="N29" s="165"/>
      <c r="O29" s="165"/>
      <c r="P29" s="165"/>
      <c r="Q29" s="165"/>
      <c r="R29" s="165">
        <v>0.82</v>
      </c>
      <c r="S29" s="166">
        <f t="shared" si="1"/>
        <v>0.82</v>
      </c>
    </row>
    <row r="30" spans="1:21" x14ac:dyDescent="0.2">
      <c r="A30" s="211">
        <v>1035</v>
      </c>
      <c r="B30" s="167">
        <v>43371</v>
      </c>
      <c r="C30" s="159" t="s">
        <v>170</v>
      </c>
      <c r="D30" s="168"/>
      <c r="E30" s="169"/>
      <c r="F30" s="170"/>
      <c r="G30" s="171"/>
      <c r="H30" s="168"/>
      <c r="I30" s="168"/>
      <c r="J30" s="168">
        <v>5</v>
      </c>
      <c r="K30" s="168"/>
      <c r="L30" s="168"/>
      <c r="M30" s="172">
        <f t="shared" si="0"/>
        <v>5</v>
      </c>
      <c r="N30" s="173"/>
      <c r="O30" s="173"/>
      <c r="P30" s="173"/>
      <c r="Q30" s="173"/>
      <c r="R30" s="173">
        <v>0.43</v>
      </c>
      <c r="S30" s="174">
        <f t="shared" si="1"/>
        <v>0.43</v>
      </c>
    </row>
    <row r="31" spans="1:21" x14ac:dyDescent="0.2">
      <c r="A31" s="211">
        <v>1035</v>
      </c>
      <c r="B31" s="158">
        <v>43377</v>
      </c>
      <c r="C31" s="159" t="s">
        <v>171</v>
      </c>
      <c r="D31" s="160"/>
      <c r="E31" s="161"/>
      <c r="F31" s="162"/>
      <c r="G31" s="163"/>
      <c r="H31" s="160"/>
      <c r="I31" s="160"/>
      <c r="J31" s="160">
        <v>20</v>
      </c>
      <c r="K31" s="160"/>
      <c r="L31" s="160"/>
      <c r="M31" s="164">
        <f t="shared" si="0"/>
        <v>20</v>
      </c>
      <c r="N31" s="165"/>
      <c r="O31" s="165"/>
      <c r="P31" s="165"/>
      <c r="Q31" s="165"/>
      <c r="R31" s="165">
        <v>0.82</v>
      </c>
      <c r="S31" s="166">
        <f t="shared" si="1"/>
        <v>0.82</v>
      </c>
    </row>
    <row r="32" spans="1:21" x14ac:dyDescent="0.2">
      <c r="A32" s="211">
        <v>1035</v>
      </c>
      <c r="B32" s="158">
        <v>43379</v>
      </c>
      <c r="C32" s="159" t="s">
        <v>172</v>
      </c>
      <c r="D32" s="160"/>
      <c r="E32" s="161"/>
      <c r="F32" s="162"/>
      <c r="G32" s="163"/>
      <c r="H32" s="160"/>
      <c r="I32" s="160"/>
      <c r="J32" s="160">
        <v>20</v>
      </c>
      <c r="K32" s="160"/>
      <c r="L32" s="160"/>
      <c r="M32" s="164">
        <f t="shared" si="0"/>
        <v>20</v>
      </c>
      <c r="N32" s="165"/>
      <c r="O32" s="165"/>
      <c r="P32" s="165"/>
      <c r="Q32" s="165"/>
      <c r="R32" s="165">
        <v>0.82</v>
      </c>
      <c r="S32" s="166">
        <f t="shared" si="1"/>
        <v>0.82</v>
      </c>
    </row>
    <row r="33" spans="1:19" x14ac:dyDescent="0.2">
      <c r="A33" s="211">
        <v>1035</v>
      </c>
      <c r="B33" s="158">
        <v>43381</v>
      </c>
      <c r="C33" s="159" t="s">
        <v>173</v>
      </c>
      <c r="D33" s="160"/>
      <c r="E33" s="161"/>
      <c r="F33" s="162"/>
      <c r="G33" s="163"/>
      <c r="H33" s="160"/>
      <c r="I33" s="160"/>
      <c r="J33" s="160">
        <v>20</v>
      </c>
      <c r="K33" s="160"/>
      <c r="L33" s="160"/>
      <c r="M33" s="164">
        <f t="shared" si="0"/>
        <v>20</v>
      </c>
      <c r="N33" s="165"/>
      <c r="O33" s="165"/>
      <c r="P33" s="165"/>
      <c r="Q33" s="165"/>
      <c r="R33" s="165">
        <v>0.82</v>
      </c>
      <c r="S33" s="166">
        <f t="shared" si="1"/>
        <v>0.82</v>
      </c>
    </row>
    <row r="34" spans="1:19" x14ac:dyDescent="0.2">
      <c r="A34" s="211">
        <v>1035</v>
      </c>
      <c r="B34" s="158">
        <v>43382</v>
      </c>
      <c r="C34" s="159" t="s">
        <v>174</v>
      </c>
      <c r="D34" s="160"/>
      <c r="E34" s="161"/>
      <c r="F34" s="162"/>
      <c r="G34" s="163"/>
      <c r="H34" s="160"/>
      <c r="I34" s="160"/>
      <c r="J34" s="160">
        <v>20</v>
      </c>
      <c r="K34" s="160"/>
      <c r="L34" s="160"/>
      <c r="M34" s="164">
        <f t="shared" si="0"/>
        <v>20</v>
      </c>
      <c r="N34" s="165"/>
      <c r="O34" s="165"/>
      <c r="P34" s="165"/>
      <c r="Q34" s="165"/>
      <c r="R34" s="165">
        <v>0.82</v>
      </c>
      <c r="S34" s="166">
        <f t="shared" si="1"/>
        <v>0.82</v>
      </c>
    </row>
    <row r="35" spans="1:19" x14ac:dyDescent="0.2">
      <c r="A35" s="211">
        <v>1035</v>
      </c>
      <c r="B35" s="158">
        <v>43382</v>
      </c>
      <c r="C35" s="159" t="s">
        <v>175</v>
      </c>
      <c r="D35" s="160"/>
      <c r="E35" s="161"/>
      <c r="F35" s="162"/>
      <c r="G35" s="163"/>
      <c r="H35" s="160"/>
      <c r="I35" s="160"/>
      <c r="J35" s="160">
        <v>20</v>
      </c>
      <c r="K35" s="160"/>
      <c r="L35" s="160"/>
      <c r="M35" s="164">
        <f t="shared" ref="M35:M66" si="2">+D35+E35+H35+I35+J35+K35+L35</f>
        <v>20</v>
      </c>
      <c r="N35" s="165"/>
      <c r="O35" s="165"/>
      <c r="P35" s="165"/>
      <c r="Q35" s="165"/>
      <c r="R35" s="165">
        <v>0.82</v>
      </c>
      <c r="S35" s="166">
        <f t="shared" ref="S35:S66" si="3">SUM(N35:R35)</f>
        <v>0.82</v>
      </c>
    </row>
    <row r="36" spans="1:19" x14ac:dyDescent="0.2">
      <c r="A36" s="211">
        <v>1035</v>
      </c>
      <c r="B36" s="158">
        <v>43382</v>
      </c>
      <c r="C36" s="159" t="s">
        <v>176</v>
      </c>
      <c r="D36" s="160"/>
      <c r="E36" s="161"/>
      <c r="F36" s="162"/>
      <c r="G36" s="163"/>
      <c r="H36" s="160"/>
      <c r="I36" s="160"/>
      <c r="J36" s="160">
        <v>40</v>
      </c>
      <c r="K36" s="160"/>
      <c r="L36" s="160"/>
      <c r="M36" s="164">
        <f t="shared" si="2"/>
        <v>40</v>
      </c>
      <c r="N36" s="165"/>
      <c r="O36" s="165"/>
      <c r="P36" s="165"/>
      <c r="Q36" s="165"/>
      <c r="R36" s="165">
        <v>1.34</v>
      </c>
      <c r="S36" s="166">
        <f t="shared" si="3"/>
        <v>1.34</v>
      </c>
    </row>
    <row r="37" spans="1:19" x14ac:dyDescent="0.2">
      <c r="A37" s="211">
        <v>1035</v>
      </c>
      <c r="B37" s="158">
        <v>43382</v>
      </c>
      <c r="C37" s="159" t="s">
        <v>177</v>
      </c>
      <c r="D37" s="160"/>
      <c r="E37" s="161"/>
      <c r="F37" s="162"/>
      <c r="G37" s="163"/>
      <c r="H37" s="160"/>
      <c r="I37" s="160"/>
      <c r="J37" s="160">
        <v>20</v>
      </c>
      <c r="K37" s="160"/>
      <c r="L37" s="160"/>
      <c r="M37" s="164">
        <f t="shared" si="2"/>
        <v>20</v>
      </c>
      <c r="N37" s="165"/>
      <c r="O37" s="165"/>
      <c r="P37" s="165"/>
      <c r="Q37" s="165"/>
      <c r="R37" s="165">
        <v>0.82</v>
      </c>
      <c r="S37" s="166">
        <f t="shared" si="3"/>
        <v>0.82</v>
      </c>
    </row>
    <row r="38" spans="1:19" x14ac:dyDescent="0.2">
      <c r="A38" s="211">
        <v>1035</v>
      </c>
      <c r="B38" s="158">
        <v>43382</v>
      </c>
      <c r="C38" s="159" t="s">
        <v>178</v>
      </c>
      <c r="D38" s="160"/>
      <c r="E38" s="161"/>
      <c r="F38" s="162"/>
      <c r="G38" s="163"/>
      <c r="H38" s="160"/>
      <c r="I38" s="160"/>
      <c r="J38" s="160">
        <v>100</v>
      </c>
      <c r="K38" s="160"/>
      <c r="L38" s="160"/>
      <c r="M38" s="164">
        <f t="shared" si="2"/>
        <v>100</v>
      </c>
      <c r="N38" s="165"/>
      <c r="O38" s="165"/>
      <c r="P38" s="165"/>
      <c r="Q38" s="165"/>
      <c r="R38" s="165">
        <v>2.9</v>
      </c>
      <c r="S38" s="166">
        <f t="shared" si="3"/>
        <v>2.9</v>
      </c>
    </row>
    <row r="39" spans="1:19" x14ac:dyDescent="0.2">
      <c r="A39" s="211">
        <v>1000</v>
      </c>
      <c r="B39" s="158">
        <v>43385</v>
      </c>
      <c r="C39" s="159" t="s">
        <v>179</v>
      </c>
      <c r="D39" s="160"/>
      <c r="E39" s="161"/>
      <c r="F39" s="162"/>
      <c r="G39" s="163"/>
      <c r="H39" s="160"/>
      <c r="I39" s="160"/>
      <c r="J39" s="160">
        <v>20</v>
      </c>
      <c r="K39" s="160"/>
      <c r="L39" s="160"/>
      <c r="M39" s="164">
        <f t="shared" si="2"/>
        <v>20</v>
      </c>
      <c r="N39" s="165"/>
      <c r="O39" s="165"/>
      <c r="P39" s="165"/>
      <c r="Q39" s="165"/>
      <c r="R39" s="165">
        <v>0.82</v>
      </c>
      <c r="S39" s="166">
        <f t="shared" si="3"/>
        <v>0.82</v>
      </c>
    </row>
    <row r="40" spans="1:19" x14ac:dyDescent="0.2">
      <c r="A40" s="211">
        <v>1000</v>
      </c>
      <c r="B40" s="158">
        <v>43390</v>
      </c>
      <c r="C40" s="159" t="s">
        <v>180</v>
      </c>
      <c r="D40" s="160">
        <v>30</v>
      </c>
      <c r="E40" s="161"/>
      <c r="F40" s="162"/>
      <c r="G40" s="163"/>
      <c r="H40" s="160"/>
      <c r="I40" s="160"/>
      <c r="J40" s="160"/>
      <c r="K40" s="160"/>
      <c r="L40" s="160"/>
      <c r="M40" s="164">
        <f t="shared" si="2"/>
        <v>30</v>
      </c>
      <c r="N40" s="165"/>
      <c r="O40" s="165"/>
      <c r="P40" s="165"/>
      <c r="Q40" s="165"/>
      <c r="R40" s="165">
        <v>1.08</v>
      </c>
      <c r="S40" s="166">
        <f t="shared" si="3"/>
        <v>1.08</v>
      </c>
    </row>
    <row r="41" spans="1:19" x14ac:dyDescent="0.2">
      <c r="A41" s="211">
        <v>1035</v>
      </c>
      <c r="B41" s="158">
        <v>43390</v>
      </c>
      <c r="C41" s="159" t="s">
        <v>181</v>
      </c>
      <c r="D41" s="160"/>
      <c r="E41" s="161"/>
      <c r="F41" s="162"/>
      <c r="G41" s="163"/>
      <c r="H41" s="160"/>
      <c r="I41" s="160"/>
      <c r="J41" s="160">
        <v>20</v>
      </c>
      <c r="K41" s="160"/>
      <c r="L41" s="160"/>
      <c r="M41" s="164">
        <f t="shared" si="2"/>
        <v>20</v>
      </c>
      <c r="N41" s="165"/>
      <c r="O41" s="165"/>
      <c r="P41" s="165"/>
      <c r="Q41" s="165"/>
      <c r="R41" s="165">
        <v>0.82</v>
      </c>
      <c r="S41" s="166">
        <f t="shared" si="3"/>
        <v>0.82</v>
      </c>
    </row>
    <row r="42" spans="1:19" x14ac:dyDescent="0.2">
      <c r="A42" s="211">
        <v>1035</v>
      </c>
      <c r="B42" s="158">
        <v>43390</v>
      </c>
      <c r="C42" s="159" t="s">
        <v>182</v>
      </c>
      <c r="D42" s="160">
        <v>30</v>
      </c>
      <c r="E42" s="161"/>
      <c r="F42" s="162"/>
      <c r="G42" s="163"/>
      <c r="H42" s="160"/>
      <c r="I42" s="160"/>
      <c r="J42" s="160"/>
      <c r="K42" s="160"/>
      <c r="L42" s="160"/>
      <c r="M42" s="164">
        <f t="shared" si="2"/>
        <v>30</v>
      </c>
      <c r="N42" s="165"/>
      <c r="O42" s="165"/>
      <c r="P42" s="165"/>
      <c r="Q42" s="165"/>
      <c r="R42" s="165">
        <v>1.08</v>
      </c>
      <c r="S42" s="166">
        <f t="shared" si="3"/>
        <v>1.08</v>
      </c>
    </row>
    <row r="43" spans="1:19" x14ac:dyDescent="0.2">
      <c r="A43" s="211">
        <v>1035</v>
      </c>
      <c r="B43" s="158">
        <v>43391</v>
      </c>
      <c r="C43" s="159" t="s">
        <v>183</v>
      </c>
      <c r="D43" s="160"/>
      <c r="E43" s="161"/>
      <c r="F43" s="162"/>
      <c r="G43" s="163"/>
      <c r="H43" s="160"/>
      <c r="I43" s="160"/>
      <c r="J43" s="160">
        <v>20</v>
      </c>
      <c r="K43" s="160"/>
      <c r="L43" s="160"/>
      <c r="M43" s="164">
        <f t="shared" si="2"/>
        <v>20</v>
      </c>
      <c r="N43" s="165"/>
      <c r="O43" s="165"/>
      <c r="P43" s="165"/>
      <c r="Q43" s="165"/>
      <c r="R43" s="165">
        <v>0.82</v>
      </c>
      <c r="S43" s="166">
        <f t="shared" si="3"/>
        <v>0.82</v>
      </c>
    </row>
    <row r="44" spans="1:19" x14ac:dyDescent="0.2">
      <c r="A44" s="211">
        <v>1000</v>
      </c>
      <c r="B44" s="158">
        <v>43391</v>
      </c>
      <c r="C44" s="159" t="s">
        <v>184</v>
      </c>
      <c r="D44" s="160">
        <v>80</v>
      </c>
      <c r="E44" s="161"/>
      <c r="F44" s="162"/>
      <c r="G44" s="163"/>
      <c r="H44" s="160"/>
      <c r="I44" s="160"/>
      <c r="J44" s="160"/>
      <c r="K44" s="160"/>
      <c r="L44" s="160"/>
      <c r="M44" s="164">
        <f t="shared" si="2"/>
        <v>80</v>
      </c>
      <c r="N44" s="165"/>
      <c r="O44" s="165"/>
      <c r="P44" s="165"/>
      <c r="Q44" s="165"/>
      <c r="R44" s="165">
        <v>2.38</v>
      </c>
      <c r="S44" s="166">
        <f t="shared" si="3"/>
        <v>2.38</v>
      </c>
    </row>
    <row r="45" spans="1:19" x14ac:dyDescent="0.2">
      <c r="A45" s="211">
        <v>1000</v>
      </c>
      <c r="B45" s="158">
        <v>43391</v>
      </c>
      <c r="C45" s="159" t="s">
        <v>185</v>
      </c>
      <c r="D45" s="160">
        <v>30</v>
      </c>
      <c r="E45" s="161"/>
      <c r="F45" s="162"/>
      <c r="G45" s="163"/>
      <c r="H45" s="160"/>
      <c r="I45" s="160"/>
      <c r="J45" s="160"/>
      <c r="K45" s="160"/>
      <c r="L45" s="160"/>
      <c r="M45" s="164">
        <f t="shared" si="2"/>
        <v>30</v>
      </c>
      <c r="N45" s="165"/>
      <c r="O45" s="165"/>
      <c r="P45" s="165"/>
      <c r="Q45" s="165"/>
      <c r="R45" s="165">
        <v>1.08</v>
      </c>
      <c r="S45" s="166">
        <f t="shared" si="3"/>
        <v>1.08</v>
      </c>
    </row>
    <row r="46" spans="1:19" x14ac:dyDescent="0.2">
      <c r="A46" s="211">
        <v>1020</v>
      </c>
      <c r="B46" s="158">
        <v>43394</v>
      </c>
      <c r="C46" s="159" t="s">
        <v>186</v>
      </c>
      <c r="D46" s="160"/>
      <c r="E46" s="161">
        <v>79</v>
      </c>
      <c r="F46" s="162">
        <v>19</v>
      </c>
      <c r="G46" s="163">
        <f>+E46-F46</f>
        <v>60</v>
      </c>
      <c r="H46" s="160"/>
      <c r="I46" s="160"/>
      <c r="J46" s="160"/>
      <c r="K46" s="160"/>
      <c r="L46" s="160"/>
      <c r="M46" s="164">
        <f t="shared" si="2"/>
        <v>79</v>
      </c>
      <c r="N46" s="165"/>
      <c r="O46" s="165"/>
      <c r="P46" s="165"/>
      <c r="Q46" s="165"/>
      <c r="R46" s="165">
        <v>2.35</v>
      </c>
      <c r="S46" s="166">
        <f t="shared" si="3"/>
        <v>2.35</v>
      </c>
    </row>
    <row r="47" spans="1:19" x14ac:dyDescent="0.2">
      <c r="A47" s="211">
        <v>1020</v>
      </c>
      <c r="B47" s="158">
        <v>43394</v>
      </c>
      <c r="C47" s="159" t="s">
        <v>187</v>
      </c>
      <c r="D47" s="160"/>
      <c r="E47" s="161">
        <v>38</v>
      </c>
      <c r="F47" s="162">
        <v>13</v>
      </c>
      <c r="G47" s="163">
        <f>+E47-F47</f>
        <v>25</v>
      </c>
      <c r="H47" s="160"/>
      <c r="I47" s="160"/>
      <c r="J47" s="160"/>
      <c r="K47" s="160"/>
      <c r="L47" s="160"/>
      <c r="M47" s="164">
        <f t="shared" si="2"/>
        <v>38</v>
      </c>
      <c r="N47" s="165"/>
      <c r="O47" s="165"/>
      <c r="P47" s="165"/>
      <c r="Q47" s="165"/>
      <c r="R47" s="165">
        <v>1.29</v>
      </c>
      <c r="S47" s="166">
        <f t="shared" si="3"/>
        <v>1.29</v>
      </c>
    </row>
    <row r="48" spans="1:19" x14ac:dyDescent="0.2">
      <c r="A48" s="211">
        <v>1000</v>
      </c>
      <c r="B48" s="158">
        <v>43395</v>
      </c>
      <c r="C48" s="159" t="s">
        <v>188</v>
      </c>
      <c r="D48" s="160">
        <v>80</v>
      </c>
      <c r="E48" s="161"/>
      <c r="F48" s="162"/>
      <c r="G48" s="163"/>
      <c r="H48" s="160"/>
      <c r="I48" s="160"/>
      <c r="J48" s="160"/>
      <c r="K48" s="160"/>
      <c r="L48" s="160"/>
      <c r="M48" s="164">
        <f t="shared" si="2"/>
        <v>80</v>
      </c>
      <c r="N48" s="165"/>
      <c r="O48" s="165"/>
      <c r="P48" s="165"/>
      <c r="Q48" s="165"/>
      <c r="R48" s="165">
        <v>2.38</v>
      </c>
      <c r="S48" s="166">
        <f t="shared" si="3"/>
        <v>2.38</v>
      </c>
    </row>
    <row r="49" spans="1:19" x14ac:dyDescent="0.2">
      <c r="A49" s="211">
        <v>1035</v>
      </c>
      <c r="B49" s="158">
        <v>43395</v>
      </c>
      <c r="C49" s="159" t="s">
        <v>188</v>
      </c>
      <c r="D49" s="160"/>
      <c r="E49" s="161"/>
      <c r="F49" s="162"/>
      <c r="G49" s="163"/>
      <c r="H49" s="160"/>
      <c r="I49" s="160"/>
      <c r="J49" s="160">
        <v>20</v>
      </c>
      <c r="K49" s="160"/>
      <c r="L49" s="160"/>
      <c r="M49" s="164">
        <f t="shared" si="2"/>
        <v>20</v>
      </c>
      <c r="N49" s="165"/>
      <c r="O49" s="165"/>
      <c r="P49" s="165"/>
      <c r="Q49" s="165"/>
      <c r="R49" s="165">
        <v>0.82</v>
      </c>
      <c r="S49" s="166">
        <f t="shared" si="3"/>
        <v>0.82</v>
      </c>
    </row>
    <row r="50" spans="1:19" x14ac:dyDescent="0.2">
      <c r="A50" s="211">
        <v>1035</v>
      </c>
      <c r="B50" s="158">
        <v>43395</v>
      </c>
      <c r="C50" s="159" t="s">
        <v>189</v>
      </c>
      <c r="D50" s="160"/>
      <c r="E50" s="161"/>
      <c r="F50" s="162"/>
      <c r="G50" s="163"/>
      <c r="H50" s="160"/>
      <c r="I50" s="160"/>
      <c r="J50" s="160">
        <v>20</v>
      </c>
      <c r="K50" s="160"/>
      <c r="L50" s="160"/>
      <c r="M50" s="164">
        <f t="shared" si="2"/>
        <v>20</v>
      </c>
      <c r="N50" s="165"/>
      <c r="O50" s="165"/>
      <c r="P50" s="165"/>
      <c r="Q50" s="165"/>
      <c r="R50" s="165">
        <v>0.82</v>
      </c>
      <c r="S50" s="166">
        <f t="shared" si="3"/>
        <v>0.82</v>
      </c>
    </row>
    <row r="51" spans="1:19" x14ac:dyDescent="0.2">
      <c r="A51" s="211">
        <v>1035</v>
      </c>
      <c r="B51" s="158">
        <v>43395</v>
      </c>
      <c r="C51" s="159" t="s">
        <v>190</v>
      </c>
      <c r="D51" s="160"/>
      <c r="E51" s="161"/>
      <c r="F51" s="162"/>
      <c r="G51" s="163"/>
      <c r="H51" s="160"/>
      <c r="I51" s="160"/>
      <c r="J51" s="160">
        <v>20</v>
      </c>
      <c r="K51" s="160"/>
      <c r="L51" s="160"/>
      <c r="M51" s="164">
        <f t="shared" si="2"/>
        <v>20</v>
      </c>
      <c r="N51" s="165"/>
      <c r="O51" s="165"/>
      <c r="P51" s="165"/>
      <c r="Q51" s="165"/>
      <c r="R51" s="165">
        <v>0.82</v>
      </c>
      <c r="S51" s="166">
        <f t="shared" si="3"/>
        <v>0.82</v>
      </c>
    </row>
    <row r="52" spans="1:19" x14ac:dyDescent="0.2">
      <c r="A52" s="211">
        <v>1035</v>
      </c>
      <c r="B52" s="158">
        <v>43395</v>
      </c>
      <c r="C52" s="159" t="s">
        <v>191</v>
      </c>
      <c r="D52" s="160"/>
      <c r="E52" s="161"/>
      <c r="F52" s="162"/>
      <c r="G52" s="163"/>
      <c r="H52" s="160"/>
      <c r="I52" s="160"/>
      <c r="J52" s="160">
        <v>20</v>
      </c>
      <c r="K52" s="160"/>
      <c r="L52" s="160"/>
      <c r="M52" s="164">
        <f t="shared" si="2"/>
        <v>20</v>
      </c>
      <c r="N52" s="165"/>
      <c r="O52" s="165"/>
      <c r="P52" s="165"/>
      <c r="Q52" s="165"/>
      <c r="R52" s="165">
        <v>0.82</v>
      </c>
      <c r="S52" s="166">
        <f t="shared" si="3"/>
        <v>0.82</v>
      </c>
    </row>
    <row r="53" spans="1:19" x14ac:dyDescent="0.2">
      <c r="A53" s="211">
        <v>1035</v>
      </c>
      <c r="B53" s="158">
        <v>43395</v>
      </c>
      <c r="C53" s="159" t="s">
        <v>192</v>
      </c>
      <c r="D53" s="160"/>
      <c r="E53" s="161"/>
      <c r="F53" s="162"/>
      <c r="G53" s="163"/>
      <c r="H53" s="160"/>
      <c r="I53" s="160"/>
      <c r="J53" s="160">
        <v>5</v>
      </c>
      <c r="K53" s="160"/>
      <c r="L53" s="160"/>
      <c r="M53" s="164">
        <f t="shared" si="2"/>
        <v>5</v>
      </c>
      <c r="N53" s="165"/>
      <c r="O53" s="165"/>
      <c r="P53" s="165"/>
      <c r="Q53" s="165"/>
      <c r="R53" s="165">
        <v>0.43</v>
      </c>
      <c r="S53" s="166">
        <f t="shared" si="3"/>
        <v>0.43</v>
      </c>
    </row>
    <row r="54" spans="1:19" x14ac:dyDescent="0.2">
      <c r="A54" s="211">
        <v>1035</v>
      </c>
      <c r="B54" s="158">
        <v>43395</v>
      </c>
      <c r="C54" s="159" t="s">
        <v>193</v>
      </c>
      <c r="D54" s="160"/>
      <c r="E54" s="161"/>
      <c r="F54" s="162"/>
      <c r="G54" s="163"/>
      <c r="H54" s="160"/>
      <c r="I54" s="160"/>
      <c r="J54" s="160">
        <v>20</v>
      </c>
      <c r="K54" s="160"/>
      <c r="L54" s="160"/>
      <c r="M54" s="164">
        <f t="shared" si="2"/>
        <v>20</v>
      </c>
      <c r="N54" s="165"/>
      <c r="O54" s="165"/>
      <c r="P54" s="165"/>
      <c r="Q54" s="165"/>
      <c r="R54" s="165">
        <v>0.82</v>
      </c>
      <c r="S54" s="166">
        <f t="shared" si="3"/>
        <v>0.82</v>
      </c>
    </row>
    <row r="55" spans="1:19" x14ac:dyDescent="0.2">
      <c r="A55" s="211">
        <v>1035</v>
      </c>
      <c r="B55" s="158">
        <v>43395</v>
      </c>
      <c r="C55" s="159" t="s">
        <v>194</v>
      </c>
      <c r="D55" s="160"/>
      <c r="E55" s="161"/>
      <c r="F55" s="162"/>
      <c r="G55" s="163"/>
      <c r="H55" s="160"/>
      <c r="I55" s="160"/>
      <c r="J55" s="160">
        <v>20</v>
      </c>
      <c r="K55" s="160"/>
      <c r="L55" s="160"/>
      <c r="M55" s="164">
        <f t="shared" si="2"/>
        <v>20</v>
      </c>
      <c r="N55" s="165"/>
      <c r="O55" s="165"/>
      <c r="P55" s="165"/>
      <c r="Q55" s="165"/>
      <c r="R55" s="165">
        <v>0.82</v>
      </c>
      <c r="S55" s="166">
        <f t="shared" si="3"/>
        <v>0.82</v>
      </c>
    </row>
    <row r="56" spans="1:19" x14ac:dyDescent="0.2">
      <c r="A56" s="211">
        <v>1035</v>
      </c>
      <c r="B56" s="158">
        <v>43395</v>
      </c>
      <c r="C56" s="159" t="s">
        <v>195</v>
      </c>
      <c r="D56" s="160"/>
      <c r="E56" s="161"/>
      <c r="F56" s="162"/>
      <c r="G56" s="163"/>
      <c r="H56" s="160"/>
      <c r="I56" s="160"/>
      <c r="J56" s="160">
        <v>40</v>
      </c>
      <c r="K56" s="160"/>
      <c r="L56" s="160"/>
      <c r="M56" s="164">
        <f t="shared" si="2"/>
        <v>40</v>
      </c>
      <c r="N56" s="165"/>
      <c r="O56" s="165"/>
      <c r="P56" s="165"/>
      <c r="Q56" s="165"/>
      <c r="R56" s="165">
        <v>1.34</v>
      </c>
      <c r="S56" s="166">
        <f t="shared" si="3"/>
        <v>1.34</v>
      </c>
    </row>
    <row r="57" spans="1:19" x14ac:dyDescent="0.2">
      <c r="A57" s="211">
        <v>1035</v>
      </c>
      <c r="B57" s="158">
        <v>43396</v>
      </c>
      <c r="C57" s="159" t="s">
        <v>196</v>
      </c>
      <c r="D57" s="160"/>
      <c r="E57" s="161"/>
      <c r="F57" s="162"/>
      <c r="G57" s="175"/>
      <c r="H57" s="160"/>
      <c r="I57" s="160"/>
      <c r="J57" s="160">
        <v>60</v>
      </c>
      <c r="K57" s="160"/>
      <c r="L57" s="160"/>
      <c r="M57" s="164">
        <f t="shared" si="2"/>
        <v>60</v>
      </c>
      <c r="N57" s="165"/>
      <c r="O57" s="165"/>
      <c r="P57" s="165"/>
      <c r="Q57" s="165"/>
      <c r="R57" s="165">
        <v>1.86</v>
      </c>
      <c r="S57" s="166">
        <f t="shared" si="3"/>
        <v>1.86</v>
      </c>
    </row>
    <row r="58" spans="1:19" x14ac:dyDescent="0.2">
      <c r="A58" s="211">
        <v>1035</v>
      </c>
      <c r="B58" s="158">
        <v>43396</v>
      </c>
      <c r="C58" s="159" t="s">
        <v>197</v>
      </c>
      <c r="D58" s="160"/>
      <c r="E58" s="161"/>
      <c r="F58" s="162"/>
      <c r="G58" s="175"/>
      <c r="H58" s="160"/>
      <c r="I58" s="160"/>
      <c r="J58" s="160">
        <v>100</v>
      </c>
      <c r="K58" s="160"/>
      <c r="L58" s="160"/>
      <c r="M58" s="164">
        <f t="shared" si="2"/>
        <v>100</v>
      </c>
      <c r="N58" s="165"/>
      <c r="O58" s="165"/>
      <c r="P58" s="165"/>
      <c r="Q58" s="165"/>
      <c r="R58" s="165">
        <v>2.9</v>
      </c>
      <c r="S58" s="166">
        <f t="shared" si="3"/>
        <v>2.9</v>
      </c>
    </row>
    <row r="59" spans="1:19" x14ac:dyDescent="0.2">
      <c r="A59" s="211">
        <v>1035</v>
      </c>
      <c r="B59" s="158">
        <v>43396</v>
      </c>
      <c r="C59" s="159" t="s">
        <v>198</v>
      </c>
      <c r="D59" s="160"/>
      <c r="E59" s="161"/>
      <c r="F59" s="162"/>
      <c r="G59" s="175"/>
      <c r="H59" s="160"/>
      <c r="I59" s="160"/>
      <c r="J59" s="160">
        <v>5</v>
      </c>
      <c r="K59" s="160"/>
      <c r="L59" s="160"/>
      <c r="M59" s="164">
        <f t="shared" si="2"/>
        <v>5</v>
      </c>
      <c r="N59" s="165"/>
      <c r="O59" s="165"/>
      <c r="P59" s="165"/>
      <c r="Q59" s="165"/>
      <c r="R59" s="165">
        <v>0.43</v>
      </c>
      <c r="S59" s="166">
        <f t="shared" si="3"/>
        <v>0.43</v>
      </c>
    </row>
    <row r="60" spans="1:19" x14ac:dyDescent="0.2">
      <c r="A60" s="211">
        <v>1035</v>
      </c>
      <c r="B60" s="158">
        <v>43396</v>
      </c>
      <c r="C60" s="159" t="s">
        <v>199</v>
      </c>
      <c r="D60" s="160"/>
      <c r="E60" s="161"/>
      <c r="F60" s="162"/>
      <c r="G60" s="163"/>
      <c r="H60" s="160"/>
      <c r="I60" s="160"/>
      <c r="J60" s="160">
        <v>20</v>
      </c>
      <c r="K60" s="160"/>
      <c r="L60" s="160"/>
      <c r="M60" s="164">
        <f t="shared" si="2"/>
        <v>20</v>
      </c>
      <c r="N60" s="165"/>
      <c r="O60" s="165"/>
      <c r="P60" s="165"/>
      <c r="Q60" s="165"/>
      <c r="R60" s="165">
        <v>0.82</v>
      </c>
      <c r="S60" s="166">
        <f t="shared" si="3"/>
        <v>0.82</v>
      </c>
    </row>
    <row r="61" spans="1:19" x14ac:dyDescent="0.2">
      <c r="A61" s="211">
        <v>1020</v>
      </c>
      <c r="B61" s="158">
        <v>43397</v>
      </c>
      <c r="C61" s="159" t="s">
        <v>200</v>
      </c>
      <c r="D61" s="160"/>
      <c r="E61" s="176">
        <v>60</v>
      </c>
      <c r="F61" s="177">
        <v>0</v>
      </c>
      <c r="G61" s="163">
        <f>+E61-F61</f>
        <v>60</v>
      </c>
      <c r="H61" s="178"/>
      <c r="I61" s="178"/>
      <c r="J61" s="178"/>
      <c r="K61" s="178"/>
      <c r="L61" s="178"/>
      <c r="M61" s="164">
        <f t="shared" si="2"/>
        <v>60</v>
      </c>
      <c r="N61" s="179"/>
      <c r="O61" s="179"/>
      <c r="P61" s="179"/>
      <c r="Q61" s="179"/>
      <c r="R61" s="179">
        <v>1.86</v>
      </c>
      <c r="S61" s="166">
        <f t="shared" si="3"/>
        <v>1.86</v>
      </c>
    </row>
    <row r="62" spans="1:19" x14ac:dyDescent="0.2">
      <c r="A62" s="211">
        <v>2020</v>
      </c>
      <c r="B62" s="158">
        <v>43397</v>
      </c>
      <c r="C62" s="159" t="s">
        <v>71</v>
      </c>
      <c r="D62" s="160"/>
      <c r="E62" s="176"/>
      <c r="F62" s="177"/>
      <c r="G62" s="163"/>
      <c r="H62" s="178"/>
      <c r="I62" s="178"/>
      <c r="J62" s="178"/>
      <c r="K62" s="178"/>
      <c r="L62" s="178"/>
      <c r="M62" s="164">
        <f t="shared" si="2"/>
        <v>0</v>
      </c>
      <c r="N62" s="179">
        <v>11.3</v>
      </c>
      <c r="O62" s="179"/>
      <c r="P62" s="179"/>
      <c r="Q62" s="179"/>
      <c r="R62" s="179">
        <v>0</v>
      </c>
      <c r="S62" s="166">
        <f t="shared" si="3"/>
        <v>11.3</v>
      </c>
    </row>
    <row r="63" spans="1:19" x14ac:dyDescent="0.2">
      <c r="A63" s="211">
        <v>1035</v>
      </c>
      <c r="B63" s="158">
        <v>43397</v>
      </c>
      <c r="C63" s="159" t="s">
        <v>201</v>
      </c>
      <c r="D63" s="160"/>
      <c r="E63" s="176"/>
      <c r="F63" s="177"/>
      <c r="G63" s="163"/>
      <c r="H63" s="178"/>
      <c r="I63" s="178"/>
      <c r="J63" s="178">
        <v>20</v>
      </c>
      <c r="K63" s="178"/>
      <c r="L63" s="178"/>
      <c r="M63" s="164">
        <f t="shared" si="2"/>
        <v>20</v>
      </c>
      <c r="N63" s="179"/>
      <c r="O63" s="179"/>
      <c r="P63" s="179"/>
      <c r="Q63" s="179"/>
      <c r="R63" s="179">
        <v>0.82</v>
      </c>
      <c r="S63" s="166">
        <f t="shared" si="3"/>
        <v>0.82</v>
      </c>
    </row>
    <row r="64" spans="1:19" x14ac:dyDescent="0.2">
      <c r="A64" s="211">
        <v>1035</v>
      </c>
      <c r="B64" s="158">
        <v>43397</v>
      </c>
      <c r="C64" s="159" t="s">
        <v>202</v>
      </c>
      <c r="D64" s="160"/>
      <c r="E64" s="161"/>
      <c r="F64" s="162"/>
      <c r="G64" s="175"/>
      <c r="H64" s="160"/>
      <c r="I64" s="160"/>
      <c r="J64" s="160">
        <v>20</v>
      </c>
      <c r="K64" s="160"/>
      <c r="L64" s="160"/>
      <c r="M64" s="164">
        <f t="shared" si="2"/>
        <v>20</v>
      </c>
      <c r="N64" s="165"/>
      <c r="O64" s="165"/>
      <c r="P64" s="165"/>
      <c r="Q64" s="165"/>
      <c r="R64" s="165">
        <v>0.82</v>
      </c>
      <c r="S64" s="166">
        <f t="shared" si="3"/>
        <v>0.82</v>
      </c>
    </row>
    <row r="65" spans="1:19" x14ac:dyDescent="0.2">
      <c r="A65" s="211">
        <v>1035</v>
      </c>
      <c r="B65" s="158">
        <v>43397</v>
      </c>
      <c r="C65" s="159" t="s">
        <v>203</v>
      </c>
      <c r="D65" s="160"/>
      <c r="E65" s="161"/>
      <c r="F65" s="162"/>
      <c r="G65" s="163"/>
      <c r="H65" s="160"/>
      <c r="I65" s="160"/>
      <c r="J65" s="160">
        <v>20</v>
      </c>
      <c r="K65" s="160"/>
      <c r="L65" s="160"/>
      <c r="M65" s="164">
        <f t="shared" si="2"/>
        <v>20</v>
      </c>
      <c r="N65" s="165"/>
      <c r="O65" s="165"/>
      <c r="P65" s="165"/>
      <c r="Q65" s="165"/>
      <c r="R65" s="165">
        <v>0.82</v>
      </c>
      <c r="S65" s="166">
        <f t="shared" si="3"/>
        <v>0.82</v>
      </c>
    </row>
    <row r="66" spans="1:19" x14ac:dyDescent="0.2">
      <c r="A66" s="211">
        <v>1035</v>
      </c>
      <c r="B66" s="158">
        <v>43397</v>
      </c>
      <c r="C66" s="159" t="s">
        <v>204</v>
      </c>
      <c r="D66" s="160"/>
      <c r="E66" s="161"/>
      <c r="F66" s="162"/>
      <c r="G66" s="163"/>
      <c r="H66" s="160"/>
      <c r="I66" s="160"/>
      <c r="J66" s="160">
        <v>5</v>
      </c>
      <c r="K66" s="160"/>
      <c r="L66" s="160"/>
      <c r="M66" s="164">
        <f t="shared" si="2"/>
        <v>5</v>
      </c>
      <c r="N66" s="165"/>
      <c r="O66" s="165"/>
      <c r="P66" s="165"/>
      <c r="Q66" s="165"/>
      <c r="R66" s="165">
        <v>0.43</v>
      </c>
      <c r="S66" s="166">
        <f t="shared" si="3"/>
        <v>0.43</v>
      </c>
    </row>
    <row r="67" spans="1:19" x14ac:dyDescent="0.2">
      <c r="A67" s="211">
        <v>1020</v>
      </c>
      <c r="B67" s="158">
        <v>43402</v>
      </c>
      <c r="C67" s="159" t="s">
        <v>205</v>
      </c>
      <c r="D67" s="160"/>
      <c r="E67" s="176">
        <v>79</v>
      </c>
      <c r="F67" s="177">
        <v>19</v>
      </c>
      <c r="G67" s="163">
        <f>+E67-F67</f>
        <v>60</v>
      </c>
      <c r="H67" s="178"/>
      <c r="I67" s="178"/>
      <c r="J67" s="178"/>
      <c r="K67" s="178"/>
      <c r="L67" s="178"/>
      <c r="M67" s="164">
        <f t="shared" ref="M67:M77" si="4">+D67+E67+H67+I67+J67+K67+L67</f>
        <v>79</v>
      </c>
      <c r="N67" s="179"/>
      <c r="O67" s="179"/>
      <c r="P67" s="179"/>
      <c r="Q67" s="179"/>
      <c r="R67" s="179">
        <v>2.35</v>
      </c>
      <c r="S67" s="166">
        <f t="shared" ref="S67:S76" si="5">SUM(N67:R67)</f>
        <v>2.35</v>
      </c>
    </row>
    <row r="68" spans="1:19" x14ac:dyDescent="0.2">
      <c r="A68" s="211">
        <v>2020</v>
      </c>
      <c r="B68" s="158">
        <v>43406</v>
      </c>
      <c r="C68" s="159" t="s">
        <v>71</v>
      </c>
      <c r="D68" s="160"/>
      <c r="E68" s="176"/>
      <c r="F68" s="177"/>
      <c r="G68" s="163"/>
      <c r="H68" s="178"/>
      <c r="I68" s="178"/>
      <c r="J68" s="178"/>
      <c r="K68" s="178"/>
      <c r="L68" s="178"/>
      <c r="M68" s="164">
        <f t="shared" si="4"/>
        <v>0</v>
      </c>
      <c r="N68" s="179">
        <v>11.3</v>
      </c>
      <c r="O68" s="179"/>
      <c r="P68" s="179"/>
      <c r="Q68" s="179"/>
      <c r="R68" s="179">
        <v>0</v>
      </c>
      <c r="S68" s="166">
        <f t="shared" si="5"/>
        <v>11.3</v>
      </c>
    </row>
    <row r="69" spans="1:19" x14ac:dyDescent="0.2">
      <c r="A69" s="211">
        <v>1020</v>
      </c>
      <c r="B69" s="158">
        <v>43407</v>
      </c>
      <c r="C69" s="159" t="s">
        <v>206</v>
      </c>
      <c r="D69" s="160"/>
      <c r="E69" s="176">
        <v>104</v>
      </c>
      <c r="F69" s="177">
        <v>19</v>
      </c>
      <c r="G69" s="163">
        <f>+E69-F69</f>
        <v>85</v>
      </c>
      <c r="H69" s="178"/>
      <c r="I69" s="178"/>
      <c r="J69" s="178"/>
      <c r="K69" s="178"/>
      <c r="L69" s="178"/>
      <c r="M69" s="164">
        <f t="shared" si="4"/>
        <v>104</v>
      </c>
      <c r="N69" s="179"/>
      <c r="O69" s="179"/>
      <c r="P69" s="179"/>
      <c r="Q69" s="179"/>
      <c r="R69" s="179">
        <v>3</v>
      </c>
      <c r="S69" s="166">
        <f t="shared" si="5"/>
        <v>3</v>
      </c>
    </row>
    <row r="70" spans="1:19" x14ac:dyDescent="0.2">
      <c r="A70" s="211">
        <v>2020</v>
      </c>
      <c r="B70" s="158">
        <v>43409</v>
      </c>
      <c r="C70" s="159" t="s">
        <v>71</v>
      </c>
      <c r="D70" s="160"/>
      <c r="E70" s="176"/>
      <c r="F70" s="177"/>
      <c r="G70" s="163"/>
      <c r="H70" s="178"/>
      <c r="I70" s="178"/>
      <c r="J70" s="178"/>
      <c r="K70" s="178"/>
      <c r="L70" s="178"/>
      <c r="M70" s="164">
        <f t="shared" si="4"/>
        <v>0</v>
      </c>
      <c r="N70" s="179">
        <v>14.2</v>
      </c>
      <c r="O70" s="179"/>
      <c r="P70" s="179"/>
      <c r="Q70" s="179"/>
      <c r="R70" s="179">
        <v>0</v>
      </c>
      <c r="S70" s="166">
        <f t="shared" si="5"/>
        <v>14.2</v>
      </c>
    </row>
    <row r="71" spans="1:19" x14ac:dyDescent="0.2">
      <c r="A71" s="211">
        <v>2060</v>
      </c>
      <c r="B71" s="158">
        <v>43414</v>
      </c>
      <c r="C71" s="159" t="s">
        <v>151</v>
      </c>
      <c r="D71" s="160"/>
      <c r="E71" s="176"/>
      <c r="F71" s="177"/>
      <c r="G71" s="163"/>
      <c r="H71" s="178"/>
      <c r="I71" s="178"/>
      <c r="J71" s="178"/>
      <c r="K71" s="178"/>
      <c r="L71" s="178"/>
      <c r="M71" s="164">
        <f t="shared" si="4"/>
        <v>0</v>
      </c>
      <c r="N71" s="179"/>
      <c r="O71" s="179"/>
      <c r="P71" s="179"/>
      <c r="Q71" s="179">
        <v>575.29999999999995</v>
      </c>
      <c r="R71" s="179">
        <v>0</v>
      </c>
      <c r="S71" s="166">
        <f t="shared" si="5"/>
        <v>575.29999999999995</v>
      </c>
    </row>
    <row r="72" spans="1:19" x14ac:dyDescent="0.2">
      <c r="A72" s="211">
        <v>1000</v>
      </c>
      <c r="B72" s="158">
        <v>43418</v>
      </c>
      <c r="C72" s="159" t="s">
        <v>207</v>
      </c>
      <c r="D72" s="160">
        <v>30</v>
      </c>
      <c r="E72" s="176"/>
      <c r="F72" s="177"/>
      <c r="G72" s="163"/>
      <c r="H72" s="178"/>
      <c r="I72" s="178"/>
      <c r="J72" s="178"/>
      <c r="K72" s="178"/>
      <c r="L72" s="178"/>
      <c r="M72" s="164">
        <f t="shared" si="4"/>
        <v>30</v>
      </c>
      <c r="N72" s="179"/>
      <c r="O72" s="179"/>
      <c r="P72" s="179"/>
      <c r="Q72" s="179"/>
      <c r="R72" s="179">
        <v>1.08</v>
      </c>
      <c r="S72" s="166">
        <f t="shared" si="5"/>
        <v>1.08</v>
      </c>
    </row>
    <row r="73" spans="1:19" x14ac:dyDescent="0.2">
      <c r="A73" s="211">
        <v>1000</v>
      </c>
      <c r="B73" s="158">
        <v>43421</v>
      </c>
      <c r="C73" s="159" t="s">
        <v>208</v>
      </c>
      <c r="D73" s="160">
        <v>30</v>
      </c>
      <c r="E73" s="176"/>
      <c r="F73" s="177"/>
      <c r="G73" s="163"/>
      <c r="H73" s="178"/>
      <c r="I73" s="178"/>
      <c r="J73" s="178"/>
      <c r="K73" s="178"/>
      <c r="L73" s="178"/>
      <c r="M73" s="164">
        <f t="shared" si="4"/>
        <v>30</v>
      </c>
      <c r="N73" s="179"/>
      <c r="O73" s="179"/>
      <c r="P73" s="179"/>
      <c r="Q73" s="179"/>
      <c r="R73" s="179">
        <v>1.08</v>
      </c>
      <c r="S73" s="166">
        <f t="shared" si="5"/>
        <v>1.08</v>
      </c>
    </row>
    <row r="74" spans="1:19" x14ac:dyDescent="0.2">
      <c r="A74" s="211">
        <v>1020</v>
      </c>
      <c r="B74" s="158">
        <v>43437</v>
      </c>
      <c r="C74" s="159" t="s">
        <v>209</v>
      </c>
      <c r="D74" s="160"/>
      <c r="E74" s="176">
        <v>78</v>
      </c>
      <c r="F74" s="177">
        <v>19</v>
      </c>
      <c r="G74" s="163">
        <f>+E74-F74</f>
        <v>59</v>
      </c>
      <c r="H74" s="178"/>
      <c r="I74" s="178"/>
      <c r="J74" s="178"/>
      <c r="K74" s="178"/>
      <c r="L74" s="178"/>
      <c r="M74" s="164">
        <f t="shared" si="4"/>
        <v>78</v>
      </c>
      <c r="N74" s="179"/>
      <c r="O74" s="179"/>
      <c r="P74" s="179"/>
      <c r="Q74" s="179"/>
      <c r="R74" s="179">
        <v>2.33</v>
      </c>
      <c r="S74" s="166">
        <f t="shared" si="5"/>
        <v>2.33</v>
      </c>
    </row>
    <row r="75" spans="1:19" x14ac:dyDescent="0.2">
      <c r="A75" s="211">
        <v>2020</v>
      </c>
      <c r="B75" s="158">
        <v>43438</v>
      </c>
      <c r="C75" s="159" t="s">
        <v>71</v>
      </c>
      <c r="D75" s="160"/>
      <c r="E75" s="176"/>
      <c r="F75" s="177"/>
      <c r="G75" s="180"/>
      <c r="H75" s="178"/>
      <c r="I75" s="178"/>
      <c r="J75" s="178"/>
      <c r="K75" s="178"/>
      <c r="L75" s="178"/>
      <c r="M75" s="164">
        <f t="shared" si="4"/>
        <v>0</v>
      </c>
      <c r="N75" s="179">
        <v>11.3</v>
      </c>
      <c r="O75" s="179"/>
      <c r="P75" s="179"/>
      <c r="Q75" s="179"/>
      <c r="R75" s="179">
        <v>0</v>
      </c>
      <c r="S75" s="250">
        <f t="shared" si="5"/>
        <v>11.3</v>
      </c>
    </row>
    <row r="76" spans="1:19" x14ac:dyDescent="0.2">
      <c r="A76" s="246">
        <v>1020</v>
      </c>
      <c r="B76" s="158">
        <v>43442</v>
      </c>
      <c r="C76" s="159" t="s">
        <v>225</v>
      </c>
      <c r="D76" s="160"/>
      <c r="E76" s="243">
        <v>40.950000000000003</v>
      </c>
      <c r="F76" s="177">
        <v>16</v>
      </c>
      <c r="G76" s="248">
        <f>+E76-F76</f>
        <v>24.950000000000003</v>
      </c>
      <c r="H76" s="178"/>
      <c r="I76" s="178"/>
      <c r="J76" s="178"/>
      <c r="K76" s="178"/>
      <c r="L76" s="178"/>
      <c r="M76" s="249">
        <f t="shared" si="4"/>
        <v>40.950000000000003</v>
      </c>
      <c r="N76" s="179"/>
      <c r="O76" s="179"/>
      <c r="P76" s="179"/>
      <c r="Q76" s="179"/>
      <c r="R76" s="179">
        <v>1.36</v>
      </c>
      <c r="S76" s="250">
        <f t="shared" si="5"/>
        <v>1.36</v>
      </c>
    </row>
    <row r="77" spans="1:19" x14ac:dyDescent="0.2">
      <c r="A77" s="246">
        <v>2020</v>
      </c>
      <c r="B77" s="158">
        <v>43443</v>
      </c>
      <c r="C77" s="159" t="s">
        <v>71</v>
      </c>
      <c r="D77" s="160"/>
      <c r="E77" s="243"/>
      <c r="F77" s="244"/>
      <c r="G77" s="245"/>
      <c r="H77" s="178"/>
      <c r="I77" s="178"/>
      <c r="J77" s="178"/>
      <c r="K77" s="178"/>
      <c r="L77" s="178"/>
      <c r="M77" s="249">
        <f t="shared" si="4"/>
        <v>0</v>
      </c>
      <c r="N77" s="179">
        <v>14.3</v>
      </c>
      <c r="O77" s="179"/>
      <c r="P77" s="179"/>
      <c r="Q77" s="179"/>
      <c r="R77" s="179">
        <v>0</v>
      </c>
      <c r="S77" s="166">
        <f>SUM(N75:R75)</f>
        <v>11.3</v>
      </c>
    </row>
    <row r="78" spans="1:19" x14ac:dyDescent="0.2">
      <c r="A78" s="212"/>
      <c r="B78" s="212"/>
      <c r="C78" s="213"/>
      <c r="D78" s="214">
        <f>SUM(D5:D77)</f>
        <v>490</v>
      </c>
      <c r="E78" s="214">
        <f t="shared" ref="E78:R78" si="6">SUM(E5:E77)</f>
        <v>815.95</v>
      </c>
      <c r="F78" s="214">
        <f t="shared" si="6"/>
        <v>163.05000000000001</v>
      </c>
      <c r="G78" s="214">
        <f t="shared" si="6"/>
        <v>472.9</v>
      </c>
      <c r="H78" s="214">
        <f t="shared" si="6"/>
        <v>0</v>
      </c>
      <c r="I78" s="214">
        <f t="shared" si="6"/>
        <v>0</v>
      </c>
      <c r="J78" s="214">
        <f t="shared" si="6"/>
        <v>915</v>
      </c>
      <c r="K78" s="214">
        <f t="shared" si="6"/>
        <v>20</v>
      </c>
      <c r="L78" s="214">
        <f t="shared" si="6"/>
        <v>10</v>
      </c>
      <c r="M78" s="214">
        <f t="shared" si="6"/>
        <v>2250.9499999999998</v>
      </c>
      <c r="N78" s="214">
        <f t="shared" si="6"/>
        <v>100.14999999999999</v>
      </c>
      <c r="O78" s="214">
        <f t="shared" si="6"/>
        <v>144</v>
      </c>
      <c r="P78" s="214">
        <f t="shared" si="6"/>
        <v>0</v>
      </c>
      <c r="Q78" s="214">
        <f t="shared" si="6"/>
        <v>575.29999999999995</v>
      </c>
      <c r="R78" s="214">
        <f t="shared" si="6"/>
        <v>76.549999999999983</v>
      </c>
      <c r="S78" s="214">
        <f>SUM(S5:S77)</f>
        <v>893</v>
      </c>
    </row>
    <row r="79" spans="1:19" x14ac:dyDescent="0.2">
      <c r="L79" s="181"/>
      <c r="R79" s="181"/>
    </row>
    <row r="82" spans="4:16" x14ac:dyDescent="0.2">
      <c r="D82" s="181"/>
      <c r="M82" s="181"/>
    </row>
    <row r="84" spans="4:16" x14ac:dyDescent="0.2">
      <c r="D84" s="181"/>
      <c r="M84" s="181"/>
    </row>
    <row r="85" spans="4:16" x14ac:dyDescent="0.2">
      <c r="M85" s="181"/>
      <c r="P85" s="181"/>
    </row>
  </sheetData>
  <mergeCells count="2">
    <mergeCell ref="E3:G3"/>
    <mergeCell ref="A1:S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5"/>
  <sheetViews>
    <sheetView topLeftCell="B1" workbookViewId="0">
      <selection activeCell="E10" sqref="E10"/>
    </sheetView>
  </sheetViews>
  <sheetFormatPr defaultRowHeight="12.75" x14ac:dyDescent="0.2"/>
  <cols>
    <col min="1" max="1" width="8.7109375" style="5" hidden="1" customWidth="1"/>
    <col min="2" max="2" width="10.140625" style="47" bestFit="1" customWidth="1"/>
    <col min="3" max="3" width="8.7109375" style="5" customWidth="1"/>
    <col min="4" max="4" width="15.7109375" style="9" customWidth="1"/>
    <col min="5" max="5" width="12.28515625" style="46" bestFit="1" customWidth="1"/>
    <col min="6" max="6" width="25.140625" style="9" bestFit="1" customWidth="1"/>
    <col min="7" max="7" width="22.42578125" style="9" customWidth="1"/>
    <col min="8" max="8" width="10.42578125" style="5" bestFit="1" customWidth="1"/>
    <col min="9" max="9" width="8" style="5" customWidth="1"/>
    <col min="10" max="10" width="10.140625" style="59" bestFit="1" customWidth="1"/>
    <col min="11" max="11" width="10.28515625" style="49" customWidth="1"/>
    <col min="12" max="16384" width="9.140625" style="5"/>
  </cols>
  <sheetData>
    <row r="1" spans="1:11" s="32" customFormat="1" ht="26.25" customHeight="1" x14ac:dyDescent="0.4">
      <c r="A1" s="267" t="s">
        <v>51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s="98" customFormat="1" ht="93.75" customHeight="1" x14ac:dyDescent="0.2">
      <c r="A2" s="91" t="s">
        <v>26</v>
      </c>
      <c r="B2" s="92" t="s">
        <v>11</v>
      </c>
      <c r="C2" s="93" t="s">
        <v>52</v>
      </c>
      <c r="D2" s="94" t="s">
        <v>4</v>
      </c>
      <c r="E2" s="95" t="s">
        <v>7</v>
      </c>
      <c r="F2" s="94" t="s">
        <v>28</v>
      </c>
      <c r="G2" s="94" t="s">
        <v>8</v>
      </c>
      <c r="H2" s="96" t="s">
        <v>27</v>
      </c>
      <c r="I2" s="97" t="s">
        <v>3</v>
      </c>
      <c r="J2" s="139" t="s">
        <v>16</v>
      </c>
    </row>
    <row r="3" spans="1:11" ht="15.95" customHeight="1" x14ac:dyDescent="0.2">
      <c r="A3" s="38">
        <v>2000</v>
      </c>
      <c r="B3" s="39">
        <v>43178</v>
      </c>
      <c r="C3" s="40"/>
      <c r="D3" s="66"/>
      <c r="E3" s="107">
        <v>100</v>
      </c>
      <c r="F3" s="66" t="s">
        <v>68</v>
      </c>
      <c r="G3" s="66" t="s">
        <v>39</v>
      </c>
      <c r="H3" s="73" t="s">
        <v>62</v>
      </c>
      <c r="I3" s="138" t="str">
        <f>TEXT(J3,"mmm-yy")</f>
        <v>Mar-18</v>
      </c>
      <c r="J3" s="52">
        <v>43178</v>
      </c>
    </row>
    <row r="4" spans="1:11" ht="15.95" customHeight="1" x14ac:dyDescent="0.2">
      <c r="A4" s="38">
        <v>2000</v>
      </c>
      <c r="B4" s="30">
        <v>43216</v>
      </c>
      <c r="C4" s="6"/>
      <c r="D4" s="34"/>
      <c r="E4" s="107">
        <v>360</v>
      </c>
      <c r="F4" s="66"/>
      <c r="G4" s="66" t="s">
        <v>39</v>
      </c>
      <c r="H4" s="73" t="s">
        <v>62</v>
      </c>
      <c r="I4" s="138" t="str">
        <f>TEXT(J4,"mmm-yy")</f>
        <v>Apr-18</v>
      </c>
      <c r="J4" s="52">
        <v>43216</v>
      </c>
    </row>
    <row r="5" spans="1:11" ht="15.95" customHeight="1" x14ac:dyDescent="0.2">
      <c r="A5" s="38">
        <v>2000</v>
      </c>
      <c r="B5" s="30">
        <v>42906</v>
      </c>
      <c r="C5" s="6"/>
      <c r="D5" s="7"/>
      <c r="E5" s="107">
        <v>120</v>
      </c>
      <c r="F5" s="66" t="s">
        <v>104</v>
      </c>
      <c r="G5" s="66" t="s">
        <v>39</v>
      </c>
      <c r="H5" s="73" t="s">
        <v>62</v>
      </c>
      <c r="I5" s="138" t="str">
        <f>TEXT(J5,"mmm-yy")</f>
        <v>Jul-18</v>
      </c>
      <c r="J5" s="52">
        <v>43301</v>
      </c>
    </row>
    <row r="6" spans="1:11" ht="15.95" customHeight="1" x14ac:dyDescent="0.2">
      <c r="A6" s="38">
        <v>2000</v>
      </c>
      <c r="B6" s="52">
        <v>43377</v>
      </c>
      <c r="C6" s="6"/>
      <c r="D6" s="7"/>
      <c r="E6" s="107">
        <v>200</v>
      </c>
      <c r="F6" s="66" t="s">
        <v>121</v>
      </c>
      <c r="G6" s="66" t="s">
        <v>39</v>
      </c>
      <c r="H6" s="73" t="s">
        <v>62</v>
      </c>
      <c r="I6" s="138" t="str">
        <f>TEXT(J6,"mmm-yy")</f>
        <v>Oct-18</v>
      </c>
      <c r="J6" s="52">
        <v>43377</v>
      </c>
    </row>
    <row r="7" spans="1:11" ht="15.95" customHeight="1" x14ac:dyDescent="0.2">
      <c r="A7" s="38">
        <v>2000</v>
      </c>
      <c r="B7" s="105">
        <v>43408</v>
      </c>
      <c r="C7" s="50"/>
      <c r="D7" s="7"/>
      <c r="E7" s="107">
        <v>260</v>
      </c>
      <c r="F7" s="66" t="s">
        <v>132</v>
      </c>
      <c r="G7" s="66" t="s">
        <v>39</v>
      </c>
      <c r="H7" s="73" t="s">
        <v>62</v>
      </c>
      <c r="I7" s="138" t="str">
        <f t="shared" ref="I7:I25" si="0">TEXT(J7,"mmm-yy")</f>
        <v>Nov-18</v>
      </c>
      <c r="J7" s="52">
        <v>43408</v>
      </c>
    </row>
    <row r="8" spans="1:11" ht="15.95" customHeight="1" x14ac:dyDescent="0.2">
      <c r="A8" s="38">
        <v>2000</v>
      </c>
      <c r="B8" s="52">
        <v>43416</v>
      </c>
      <c r="C8" s="50"/>
      <c r="D8" s="7"/>
      <c r="E8" s="107">
        <v>20</v>
      </c>
      <c r="F8" s="66" t="s">
        <v>137</v>
      </c>
      <c r="G8" s="66" t="s">
        <v>138</v>
      </c>
      <c r="H8" s="73" t="s">
        <v>62</v>
      </c>
      <c r="I8" s="138" t="str">
        <f t="shared" si="0"/>
        <v>Nov-18</v>
      </c>
      <c r="J8" s="52">
        <v>43416</v>
      </c>
    </row>
    <row r="9" spans="1:11" s="49" customFormat="1" ht="15.95" customHeight="1" thickBot="1" x14ac:dyDescent="0.25">
      <c r="A9" s="38">
        <v>2000</v>
      </c>
      <c r="B9" s="52">
        <v>43417</v>
      </c>
      <c r="C9" s="50"/>
      <c r="D9" s="7"/>
      <c r="E9" s="131">
        <v>280</v>
      </c>
      <c r="F9" s="66"/>
      <c r="G9" s="66" t="s">
        <v>39</v>
      </c>
      <c r="H9" s="73" t="s">
        <v>62</v>
      </c>
      <c r="I9" s="138" t="str">
        <f t="shared" si="0"/>
        <v>Nov-18</v>
      </c>
      <c r="J9" s="52">
        <v>43417</v>
      </c>
    </row>
    <row r="10" spans="1:11" ht="15.95" customHeight="1" thickBot="1" x14ac:dyDescent="0.25">
      <c r="A10" s="38">
        <v>2000</v>
      </c>
      <c r="B10" s="52"/>
      <c r="C10" s="50"/>
      <c r="D10" s="129"/>
      <c r="E10" s="240">
        <f>SUM(E3:E9)</f>
        <v>1340</v>
      </c>
      <c r="F10" s="130"/>
      <c r="G10" s="66"/>
      <c r="H10" s="73"/>
      <c r="I10" s="138" t="str">
        <f t="shared" si="0"/>
        <v>Jan-00</v>
      </c>
      <c r="J10" s="52"/>
    </row>
    <row r="11" spans="1:11" ht="15.95" customHeight="1" x14ac:dyDescent="0.2">
      <c r="A11" s="38">
        <v>2000</v>
      </c>
      <c r="B11" s="52"/>
      <c r="C11" s="50"/>
      <c r="D11" s="7"/>
      <c r="E11" s="128"/>
      <c r="F11" s="66"/>
      <c r="G11" s="66"/>
      <c r="H11" s="73"/>
      <c r="I11" s="138" t="str">
        <f t="shared" si="0"/>
        <v>Jan-00</v>
      </c>
      <c r="J11" s="52"/>
    </row>
    <row r="12" spans="1:11" ht="15.95" customHeight="1" x14ac:dyDescent="0.2">
      <c r="A12" s="38">
        <v>2000</v>
      </c>
      <c r="B12" s="52"/>
      <c r="C12" s="50"/>
      <c r="D12" s="7"/>
      <c r="E12" s="107"/>
      <c r="F12" s="66"/>
      <c r="G12" s="66"/>
      <c r="H12" s="73"/>
      <c r="I12" s="138" t="str">
        <f t="shared" si="0"/>
        <v>Jan-00</v>
      </c>
      <c r="J12" s="52"/>
    </row>
    <row r="13" spans="1:11" ht="15.95" customHeight="1" x14ac:dyDescent="0.2">
      <c r="A13" s="38">
        <v>2000</v>
      </c>
      <c r="B13" s="52"/>
      <c r="C13" s="50"/>
      <c r="D13" s="7"/>
      <c r="E13" s="107"/>
      <c r="F13" s="66"/>
      <c r="G13" s="66"/>
      <c r="H13" s="73"/>
      <c r="I13" s="138" t="str">
        <f t="shared" si="0"/>
        <v>Jan-00</v>
      </c>
      <c r="J13" s="52"/>
    </row>
    <row r="14" spans="1:11" ht="15.95" customHeight="1" x14ac:dyDescent="0.2">
      <c r="A14" s="38">
        <v>2000</v>
      </c>
      <c r="B14" s="52"/>
      <c r="C14" s="50"/>
      <c r="D14" s="7"/>
      <c r="E14" s="107"/>
      <c r="F14" s="66"/>
      <c r="G14" s="66"/>
      <c r="H14" s="73"/>
      <c r="I14" s="138" t="str">
        <f t="shared" si="0"/>
        <v>Jan-00</v>
      </c>
      <c r="J14" s="52"/>
    </row>
    <row r="15" spans="1:11" ht="15.95" customHeight="1" x14ac:dyDescent="0.2">
      <c r="A15" s="38">
        <v>2000</v>
      </c>
      <c r="B15" s="52"/>
      <c r="C15" s="50"/>
      <c r="D15" s="7"/>
      <c r="E15" s="107"/>
      <c r="F15" s="66"/>
      <c r="G15" s="66"/>
      <c r="H15" s="73"/>
      <c r="I15" s="54" t="str">
        <f t="shared" si="0"/>
        <v>Jan-00</v>
      </c>
      <c r="J15" s="52"/>
    </row>
    <row r="16" spans="1:11" ht="15.95" customHeight="1" x14ac:dyDescent="0.2">
      <c r="A16" s="38">
        <v>2000</v>
      </c>
      <c r="B16" s="52"/>
      <c r="C16" s="50"/>
      <c r="D16" s="7"/>
      <c r="E16" s="107"/>
      <c r="F16" s="66"/>
      <c r="G16" s="66"/>
      <c r="H16" s="73"/>
      <c r="I16" s="54" t="str">
        <f t="shared" si="0"/>
        <v>Jan-00</v>
      </c>
      <c r="J16" s="52"/>
    </row>
    <row r="17" spans="1:10" ht="15.95" customHeight="1" x14ac:dyDescent="0.2">
      <c r="A17" s="38">
        <v>2000</v>
      </c>
      <c r="B17" s="52"/>
      <c r="C17" s="50"/>
      <c r="D17" s="7"/>
      <c r="E17" s="55"/>
      <c r="F17" s="66"/>
      <c r="G17" s="66"/>
      <c r="H17" s="73"/>
      <c r="I17" s="54" t="str">
        <f t="shared" si="0"/>
        <v>Jan-00</v>
      </c>
      <c r="J17" s="52"/>
    </row>
    <row r="18" spans="1:10" ht="15.95" customHeight="1" x14ac:dyDescent="0.2">
      <c r="A18" s="38">
        <v>2000</v>
      </c>
      <c r="B18" s="52"/>
      <c r="C18" s="50"/>
      <c r="D18" s="7"/>
      <c r="E18" s="55"/>
      <c r="F18" s="66"/>
      <c r="G18" s="66"/>
      <c r="H18" s="73"/>
      <c r="I18" s="54" t="str">
        <f t="shared" si="0"/>
        <v>Jan-00</v>
      </c>
      <c r="J18" s="105"/>
    </row>
    <row r="19" spans="1:10" ht="15.95" customHeight="1" x14ac:dyDescent="0.2">
      <c r="A19" s="38">
        <v>2000</v>
      </c>
      <c r="B19" s="105"/>
      <c r="C19" s="50"/>
      <c r="D19" s="7"/>
      <c r="E19" s="55"/>
      <c r="F19" s="66"/>
      <c r="G19" s="66"/>
      <c r="H19" s="73"/>
      <c r="I19" s="54" t="str">
        <f t="shared" si="0"/>
        <v>Jan-00</v>
      </c>
      <c r="J19" s="52"/>
    </row>
    <row r="20" spans="1:10" ht="15.95" customHeight="1" x14ac:dyDescent="0.2">
      <c r="A20" s="38">
        <v>2000</v>
      </c>
      <c r="B20" s="52"/>
      <c r="C20" s="50"/>
      <c r="D20" s="7"/>
      <c r="E20" s="55"/>
      <c r="F20" s="66"/>
      <c r="G20" s="66"/>
      <c r="H20" s="73"/>
      <c r="I20" s="54" t="str">
        <f t="shared" si="0"/>
        <v>Jan-00</v>
      </c>
      <c r="J20" s="52"/>
    </row>
    <row r="21" spans="1:10" ht="15.95" customHeight="1" x14ac:dyDescent="0.2">
      <c r="A21" s="38">
        <v>2000</v>
      </c>
      <c r="B21" s="52"/>
      <c r="C21" s="50"/>
      <c r="D21" s="7"/>
      <c r="E21" s="55"/>
      <c r="F21" s="66"/>
      <c r="G21" s="66"/>
      <c r="H21" s="73"/>
      <c r="I21" s="54" t="str">
        <f t="shared" si="0"/>
        <v>Jan-00</v>
      </c>
      <c r="J21" s="52"/>
    </row>
    <row r="22" spans="1:10" ht="15.95" customHeight="1" x14ac:dyDescent="0.2">
      <c r="A22" s="38">
        <v>2000</v>
      </c>
      <c r="B22" s="52"/>
      <c r="C22" s="50"/>
      <c r="D22" s="7"/>
      <c r="E22" s="55"/>
      <c r="F22" s="66"/>
      <c r="G22" s="66"/>
      <c r="H22" s="73"/>
      <c r="I22" s="54" t="str">
        <f t="shared" si="0"/>
        <v>Jan-00</v>
      </c>
      <c r="J22" s="52"/>
    </row>
    <row r="23" spans="1:10" ht="15.95" customHeight="1" x14ac:dyDescent="0.2">
      <c r="A23" s="38">
        <v>2000</v>
      </c>
      <c r="B23" s="52"/>
      <c r="C23" s="50"/>
      <c r="D23" s="7"/>
      <c r="E23" s="55"/>
      <c r="F23" s="66"/>
      <c r="G23" s="66"/>
      <c r="H23" s="73"/>
      <c r="I23" s="54" t="str">
        <f t="shared" si="0"/>
        <v>Jan-00</v>
      </c>
      <c r="J23" s="52"/>
    </row>
    <row r="24" spans="1:10" ht="15.95" customHeight="1" x14ac:dyDescent="0.2">
      <c r="A24" s="38">
        <v>2000</v>
      </c>
      <c r="B24" s="52"/>
      <c r="C24" s="50"/>
      <c r="D24" s="7"/>
      <c r="E24" s="55"/>
      <c r="F24" s="66"/>
      <c r="G24" s="66"/>
      <c r="H24" s="73"/>
      <c r="I24" s="54" t="str">
        <f t="shared" si="0"/>
        <v>Jan-00</v>
      </c>
      <c r="J24" s="52"/>
    </row>
    <row r="25" spans="1:10" ht="15.95" customHeight="1" x14ac:dyDescent="0.2">
      <c r="A25" s="38">
        <v>2000</v>
      </c>
      <c r="B25" s="52"/>
      <c r="C25" s="50"/>
      <c r="D25" s="7"/>
      <c r="E25" s="55"/>
      <c r="F25" s="66"/>
      <c r="G25" s="66"/>
      <c r="H25" s="73"/>
      <c r="I25" s="54" t="str">
        <f t="shared" si="0"/>
        <v>Jan-00</v>
      </c>
      <c r="J25" s="52"/>
    </row>
  </sheetData>
  <sortState ref="A2:J18">
    <sortCondition ref="B2:B18"/>
  </sortState>
  <mergeCells count="1">
    <mergeCell ref="A1:K1"/>
  </mergeCells>
  <pageMargins left="0.7" right="0.7" top="0.75" bottom="0.75" header="0.3" footer="0.3"/>
  <pageSetup paperSize="9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5"/>
  <sheetViews>
    <sheetView topLeftCell="B1" workbookViewId="0">
      <selection activeCell="E10" sqref="E10"/>
    </sheetView>
  </sheetViews>
  <sheetFormatPr defaultRowHeight="12.75" x14ac:dyDescent="0.2"/>
  <cols>
    <col min="1" max="1" width="8.7109375" style="5" hidden="1" customWidth="1"/>
    <col min="2" max="2" width="10.140625" style="5" bestFit="1" customWidth="1"/>
    <col min="3" max="3" width="8.7109375" style="5" customWidth="1"/>
    <col min="4" max="4" width="15.7109375" style="9" customWidth="1"/>
    <col min="5" max="5" width="12.28515625" style="46" bestFit="1" customWidth="1"/>
    <col min="6" max="6" width="22.42578125" style="9" bestFit="1" customWidth="1"/>
    <col min="7" max="7" width="36.28515625" style="9" bestFit="1" customWidth="1"/>
    <col min="8" max="8" width="5.5703125" style="5" bestFit="1" customWidth="1"/>
    <col min="9" max="9" width="8" style="5" customWidth="1"/>
    <col min="10" max="16384" width="9.140625" style="5"/>
  </cols>
  <sheetData>
    <row r="1" spans="1:11" s="32" customFormat="1" ht="26.25" x14ac:dyDescent="0.4">
      <c r="A1" s="267" t="s">
        <v>56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s="98" customFormat="1" ht="93.75" customHeight="1" x14ac:dyDescent="0.2">
      <c r="A2" s="91" t="s">
        <v>26</v>
      </c>
      <c r="B2" s="92" t="s">
        <v>11</v>
      </c>
      <c r="C2" s="93" t="s">
        <v>52</v>
      </c>
      <c r="D2" s="94" t="s">
        <v>4</v>
      </c>
      <c r="E2" s="95" t="s">
        <v>7</v>
      </c>
      <c r="F2" s="94" t="s">
        <v>28</v>
      </c>
      <c r="G2" s="94" t="s">
        <v>8</v>
      </c>
      <c r="H2" s="96" t="s">
        <v>27</v>
      </c>
      <c r="I2" s="97" t="s">
        <v>3</v>
      </c>
      <c r="J2" s="92" t="s">
        <v>16</v>
      </c>
    </row>
    <row r="3" spans="1:11" ht="15.95" customHeight="1" x14ac:dyDescent="0.2">
      <c r="A3" s="38">
        <v>1010</v>
      </c>
      <c r="B3" s="56">
        <v>43227</v>
      </c>
      <c r="C3" s="57"/>
      <c r="D3" s="66" t="s">
        <v>85</v>
      </c>
      <c r="E3" s="107">
        <v>43.8</v>
      </c>
      <c r="F3" s="66" t="s">
        <v>85</v>
      </c>
      <c r="G3" s="66" t="s">
        <v>92</v>
      </c>
      <c r="H3" s="73" t="s">
        <v>62</v>
      </c>
      <c r="I3" s="54" t="str">
        <f t="shared" ref="I3:I25" si="0">TEXT(J3,"mmm-yy")</f>
        <v>May-18</v>
      </c>
      <c r="J3" s="101">
        <v>43227</v>
      </c>
      <c r="K3" s="118"/>
    </row>
    <row r="4" spans="1:11" ht="15.95" customHeight="1" x14ac:dyDescent="0.2">
      <c r="A4" s="38">
        <v>1010</v>
      </c>
      <c r="B4" s="52">
        <v>43231</v>
      </c>
      <c r="C4" s="50"/>
      <c r="D4" s="7"/>
      <c r="E4" s="107">
        <v>15</v>
      </c>
      <c r="F4" s="66"/>
      <c r="G4" s="66" t="s">
        <v>91</v>
      </c>
      <c r="H4" s="73" t="s">
        <v>62</v>
      </c>
      <c r="I4" s="54" t="str">
        <f t="shared" si="0"/>
        <v>May-18</v>
      </c>
      <c r="J4" s="101">
        <v>43231</v>
      </c>
      <c r="K4" s="49"/>
    </row>
    <row r="5" spans="1:11" ht="15.95" customHeight="1" x14ac:dyDescent="0.2">
      <c r="A5" s="38">
        <v>1010</v>
      </c>
      <c r="B5" s="52">
        <v>43234</v>
      </c>
      <c r="C5" s="50"/>
      <c r="D5" s="7"/>
      <c r="E5" s="107">
        <v>37</v>
      </c>
      <c r="F5" s="66"/>
      <c r="G5" s="66" t="s">
        <v>93</v>
      </c>
      <c r="H5" s="73" t="s">
        <v>62</v>
      </c>
      <c r="I5" s="54" t="str">
        <f t="shared" si="0"/>
        <v>May-18</v>
      </c>
      <c r="J5" s="101">
        <v>43234</v>
      </c>
      <c r="K5" s="49"/>
    </row>
    <row r="6" spans="1:11" ht="15.95" customHeight="1" x14ac:dyDescent="0.2">
      <c r="A6" s="38">
        <v>1010</v>
      </c>
      <c r="B6" s="52">
        <v>43397</v>
      </c>
      <c r="C6" s="50"/>
      <c r="D6" s="7"/>
      <c r="E6" s="107">
        <v>20</v>
      </c>
      <c r="F6" s="66" t="s">
        <v>128</v>
      </c>
      <c r="G6" s="66" t="s">
        <v>127</v>
      </c>
      <c r="H6" s="73"/>
      <c r="I6" s="54" t="str">
        <f t="shared" si="0"/>
        <v>Oct-18</v>
      </c>
      <c r="J6" s="101">
        <v>43397</v>
      </c>
      <c r="K6" s="49"/>
    </row>
    <row r="7" spans="1:11" ht="15.95" customHeight="1" x14ac:dyDescent="0.2">
      <c r="A7" s="38">
        <v>1010</v>
      </c>
      <c r="B7" s="52">
        <v>43397</v>
      </c>
      <c r="C7" s="50"/>
      <c r="D7" s="7"/>
      <c r="E7" s="107">
        <v>20</v>
      </c>
      <c r="F7" s="66" t="s">
        <v>129</v>
      </c>
      <c r="G7" s="66" t="s">
        <v>127</v>
      </c>
      <c r="H7" s="73"/>
      <c r="I7" s="54" t="str">
        <f t="shared" si="0"/>
        <v>Oct-18</v>
      </c>
      <c r="J7" s="101">
        <v>43397</v>
      </c>
      <c r="K7" s="49"/>
    </row>
    <row r="8" spans="1:11" ht="15.95" customHeight="1" thickBot="1" x14ac:dyDescent="0.25">
      <c r="A8" s="38">
        <v>1010</v>
      </c>
      <c r="B8" s="52">
        <v>43423</v>
      </c>
      <c r="C8" s="50"/>
      <c r="D8" s="7"/>
      <c r="E8" s="131">
        <v>20</v>
      </c>
      <c r="F8" s="66" t="s">
        <v>139</v>
      </c>
      <c r="G8" s="66" t="s">
        <v>127</v>
      </c>
      <c r="H8" s="73"/>
      <c r="I8" s="54" t="str">
        <f t="shared" si="0"/>
        <v>Nov-18</v>
      </c>
      <c r="J8" s="101">
        <v>43423</v>
      </c>
      <c r="K8" s="49"/>
    </row>
    <row r="9" spans="1:11" ht="15.95" customHeight="1" thickBot="1" x14ac:dyDescent="0.25">
      <c r="A9" s="38">
        <v>1010</v>
      </c>
      <c r="B9" s="52"/>
      <c r="C9" s="50"/>
      <c r="D9" s="129"/>
      <c r="E9" s="240">
        <f>SUM(E3:E8)</f>
        <v>155.80000000000001</v>
      </c>
      <c r="F9" s="132"/>
      <c r="G9" s="53"/>
      <c r="H9" s="57"/>
      <c r="I9" s="54" t="str">
        <f t="shared" si="0"/>
        <v>Jan-00</v>
      </c>
      <c r="J9" s="50"/>
      <c r="K9" s="49"/>
    </row>
    <row r="10" spans="1:11" ht="15.95" customHeight="1" x14ac:dyDescent="0.2">
      <c r="A10" s="38">
        <v>1010</v>
      </c>
      <c r="B10" s="52"/>
      <c r="C10" s="50"/>
      <c r="D10" s="7"/>
      <c r="E10" s="128"/>
      <c r="F10" s="53"/>
      <c r="G10" s="53"/>
      <c r="H10" s="57"/>
      <c r="I10" s="54" t="str">
        <f t="shared" si="0"/>
        <v>Jan-00</v>
      </c>
      <c r="J10" s="50"/>
      <c r="K10" s="49"/>
    </row>
    <row r="11" spans="1:11" ht="15.95" customHeight="1" x14ac:dyDescent="0.2">
      <c r="A11" s="38">
        <v>1010</v>
      </c>
      <c r="B11" s="52"/>
      <c r="C11" s="50"/>
      <c r="D11" s="7"/>
      <c r="E11" s="107"/>
      <c r="F11" s="53"/>
      <c r="G11" s="53"/>
      <c r="H11" s="57"/>
      <c r="I11" s="54" t="str">
        <f t="shared" si="0"/>
        <v>Jan-00</v>
      </c>
      <c r="J11" s="50"/>
      <c r="K11" s="49"/>
    </row>
    <row r="12" spans="1:11" ht="15.95" customHeight="1" x14ac:dyDescent="0.2">
      <c r="A12" s="38">
        <v>1010</v>
      </c>
      <c r="B12" s="52"/>
      <c r="C12" s="50"/>
      <c r="D12" s="7"/>
      <c r="E12" s="107"/>
      <c r="F12" s="53"/>
      <c r="G12" s="53"/>
      <c r="H12" s="57"/>
      <c r="I12" s="54" t="str">
        <f t="shared" si="0"/>
        <v>Jan-00</v>
      </c>
      <c r="J12" s="50"/>
      <c r="K12" s="49"/>
    </row>
    <row r="13" spans="1:11" ht="15.95" customHeight="1" x14ac:dyDescent="0.2">
      <c r="A13" s="38">
        <v>1010</v>
      </c>
      <c r="B13" s="52"/>
      <c r="C13" s="50"/>
      <c r="D13" s="7"/>
      <c r="E13" s="107"/>
      <c r="F13" s="53"/>
      <c r="G13" s="53"/>
      <c r="H13" s="57"/>
      <c r="I13" s="54" t="str">
        <f t="shared" si="0"/>
        <v>Jan-00</v>
      </c>
      <c r="J13" s="50"/>
      <c r="K13" s="49"/>
    </row>
    <row r="14" spans="1:11" ht="15.95" customHeight="1" x14ac:dyDescent="0.2">
      <c r="A14" s="38">
        <v>1010</v>
      </c>
      <c r="B14" s="52"/>
      <c r="C14" s="50"/>
      <c r="D14" s="7"/>
      <c r="E14" s="107"/>
      <c r="F14" s="53"/>
      <c r="G14" s="53"/>
      <c r="H14" s="57"/>
      <c r="I14" s="54" t="str">
        <f t="shared" si="0"/>
        <v>Jan-00</v>
      </c>
      <c r="J14" s="50"/>
      <c r="K14" s="49"/>
    </row>
    <row r="15" spans="1:11" ht="15.95" customHeight="1" x14ac:dyDescent="0.2">
      <c r="A15" s="38">
        <v>1010</v>
      </c>
      <c r="B15" s="52"/>
      <c r="C15" s="50"/>
      <c r="D15" s="7"/>
      <c r="E15" s="107"/>
      <c r="F15" s="53"/>
      <c r="G15" s="53"/>
      <c r="H15" s="57"/>
      <c r="I15" s="54" t="str">
        <f t="shared" si="0"/>
        <v>Jan-00</v>
      </c>
      <c r="J15" s="50"/>
      <c r="K15" s="49"/>
    </row>
    <row r="16" spans="1:11" ht="15.95" customHeight="1" x14ac:dyDescent="0.2">
      <c r="A16" s="38">
        <v>1010</v>
      </c>
      <c r="B16" s="52"/>
      <c r="C16" s="50"/>
      <c r="D16" s="7"/>
      <c r="E16" s="107"/>
      <c r="F16" s="53"/>
      <c r="G16" s="53"/>
      <c r="H16" s="57"/>
      <c r="I16" s="54" t="str">
        <f t="shared" si="0"/>
        <v>Jan-00</v>
      </c>
      <c r="J16" s="50"/>
      <c r="K16" s="49"/>
    </row>
    <row r="17" spans="1:10" ht="15.95" customHeight="1" x14ac:dyDescent="0.2">
      <c r="A17" s="38">
        <v>1010</v>
      </c>
      <c r="B17" s="52"/>
      <c r="C17" s="50"/>
      <c r="D17" s="7"/>
      <c r="E17" s="107"/>
      <c r="F17" s="53"/>
      <c r="G17" s="53"/>
      <c r="H17" s="57"/>
      <c r="I17" s="54" t="str">
        <f t="shared" si="0"/>
        <v>Jan-00</v>
      </c>
      <c r="J17" s="50"/>
    </row>
    <row r="18" spans="1:10" ht="15.95" customHeight="1" x14ac:dyDescent="0.2">
      <c r="A18" s="38">
        <v>1010</v>
      </c>
      <c r="B18" s="52"/>
      <c r="C18" s="50"/>
      <c r="D18" s="7"/>
      <c r="E18" s="107"/>
      <c r="F18" s="7"/>
      <c r="G18" s="7"/>
      <c r="H18" s="50"/>
      <c r="I18" s="54" t="str">
        <f t="shared" si="0"/>
        <v>Jan-00</v>
      </c>
      <c r="J18" s="50"/>
    </row>
    <row r="19" spans="1:10" ht="15.95" customHeight="1" x14ac:dyDescent="0.2">
      <c r="A19" s="38">
        <v>1010</v>
      </c>
      <c r="B19" s="52"/>
      <c r="C19" s="50"/>
      <c r="D19" s="7"/>
      <c r="E19" s="107"/>
      <c r="F19" s="7"/>
      <c r="G19" s="7"/>
      <c r="H19" s="50"/>
      <c r="I19" s="54" t="str">
        <f t="shared" si="0"/>
        <v>Jan-00</v>
      </c>
      <c r="J19" s="50"/>
    </row>
    <row r="20" spans="1:10" ht="15.95" customHeight="1" x14ac:dyDescent="0.2">
      <c r="A20" s="38">
        <v>1010</v>
      </c>
      <c r="B20" s="52"/>
      <c r="C20" s="50"/>
      <c r="D20" s="7"/>
      <c r="E20" s="107"/>
      <c r="F20" s="53"/>
      <c r="G20" s="53"/>
      <c r="H20" s="57"/>
      <c r="I20" s="54" t="str">
        <f t="shared" si="0"/>
        <v>Jan-00</v>
      </c>
      <c r="J20" s="50"/>
    </row>
    <row r="21" spans="1:10" ht="15.95" customHeight="1" x14ac:dyDescent="0.2">
      <c r="A21" s="38">
        <v>1010</v>
      </c>
      <c r="B21" s="52"/>
      <c r="C21" s="50"/>
      <c r="D21" s="7"/>
      <c r="E21" s="107"/>
      <c r="F21" s="53"/>
      <c r="G21" s="53"/>
      <c r="H21" s="57"/>
      <c r="I21" s="54" t="str">
        <f t="shared" si="0"/>
        <v>Jan-00</v>
      </c>
      <c r="J21" s="50"/>
    </row>
    <row r="22" spans="1:10" ht="15.95" customHeight="1" x14ac:dyDescent="0.2">
      <c r="A22" s="38">
        <v>1010</v>
      </c>
      <c r="B22" s="52"/>
      <c r="C22" s="50"/>
      <c r="D22" s="7"/>
      <c r="E22" s="107"/>
      <c r="F22" s="53"/>
      <c r="G22" s="53"/>
      <c r="H22" s="57"/>
      <c r="I22" s="54" t="str">
        <f t="shared" si="0"/>
        <v>Jan-00</v>
      </c>
      <c r="J22" s="50"/>
    </row>
    <row r="23" spans="1:10" ht="15.95" customHeight="1" x14ac:dyDescent="0.2">
      <c r="A23" s="38">
        <v>1010</v>
      </c>
      <c r="B23" s="52"/>
      <c r="C23" s="50"/>
      <c r="D23" s="7"/>
      <c r="E23" s="107"/>
      <c r="F23" s="53"/>
      <c r="G23" s="53"/>
      <c r="H23" s="57"/>
      <c r="I23" s="54" t="str">
        <f t="shared" si="0"/>
        <v>Jan-00</v>
      </c>
      <c r="J23" s="50"/>
    </row>
    <row r="24" spans="1:10" ht="15.95" customHeight="1" x14ac:dyDescent="0.2">
      <c r="A24" s="38">
        <v>1010</v>
      </c>
      <c r="B24" s="52"/>
      <c r="C24" s="50"/>
      <c r="D24" s="7"/>
      <c r="E24" s="107"/>
      <c r="F24" s="53"/>
      <c r="G24" s="53"/>
      <c r="H24" s="57"/>
      <c r="I24" s="54" t="str">
        <f t="shared" si="0"/>
        <v>Jan-00</v>
      </c>
      <c r="J24" s="50"/>
    </row>
    <row r="25" spans="1:10" ht="15.95" customHeight="1" x14ac:dyDescent="0.2">
      <c r="A25" s="38">
        <v>1010</v>
      </c>
      <c r="B25" s="52"/>
      <c r="C25" s="50"/>
      <c r="D25" s="7"/>
      <c r="E25" s="55"/>
      <c r="F25" s="53"/>
      <c r="G25" s="53"/>
      <c r="H25" s="57"/>
      <c r="I25" s="54" t="str">
        <f t="shared" si="0"/>
        <v>Jan-00</v>
      </c>
      <c r="J25" s="50"/>
    </row>
  </sheetData>
  <mergeCells count="1">
    <mergeCell ref="A1:K1"/>
  </mergeCells>
  <pageMargins left="0.7" right="0.7" top="0.75" bottom="0.75" header="0.3" footer="0.3"/>
  <pageSetup paperSize="9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5"/>
  <sheetViews>
    <sheetView topLeftCell="B1" workbookViewId="0">
      <selection activeCell="E15" sqref="E15"/>
    </sheetView>
  </sheetViews>
  <sheetFormatPr defaultRowHeight="12.75" x14ac:dyDescent="0.2"/>
  <cols>
    <col min="1" max="1" width="8.7109375" style="5" hidden="1" customWidth="1"/>
    <col min="2" max="2" width="10.140625" style="5" bestFit="1" customWidth="1"/>
    <col min="3" max="3" width="8.7109375" style="5" customWidth="1"/>
    <col min="4" max="4" width="15.7109375" style="9" customWidth="1"/>
    <col min="5" max="5" width="12.28515625" style="32" bestFit="1" customWidth="1"/>
    <col min="6" max="6" width="22.42578125" style="9" bestFit="1" customWidth="1"/>
    <col min="7" max="7" width="22.42578125" style="9" customWidth="1"/>
    <col min="8" max="8" width="10.42578125" style="5" bestFit="1" customWidth="1"/>
    <col min="9" max="9" width="8" style="5" customWidth="1"/>
    <col min="10" max="10" width="9.140625" style="5"/>
    <col min="11" max="11" width="9.5703125" style="5" customWidth="1"/>
    <col min="12" max="16384" width="9.140625" style="5"/>
  </cols>
  <sheetData>
    <row r="1" spans="1:11" s="74" customFormat="1" ht="26.25" x14ac:dyDescent="0.4">
      <c r="A1" s="268" t="s">
        <v>57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98" customFormat="1" ht="93.75" customHeight="1" x14ac:dyDescent="0.2">
      <c r="A2" s="91" t="s">
        <v>26</v>
      </c>
      <c r="B2" s="92" t="s">
        <v>11</v>
      </c>
      <c r="C2" s="93" t="s">
        <v>52</v>
      </c>
      <c r="D2" s="94" t="s">
        <v>4</v>
      </c>
      <c r="E2" s="95" t="s">
        <v>7</v>
      </c>
      <c r="F2" s="94" t="s">
        <v>28</v>
      </c>
      <c r="G2" s="94" t="s">
        <v>8</v>
      </c>
      <c r="H2" s="96" t="s">
        <v>27</v>
      </c>
      <c r="I2" s="97" t="s">
        <v>3</v>
      </c>
      <c r="J2" s="92" t="s">
        <v>16</v>
      </c>
    </row>
    <row r="3" spans="1:11" ht="15.95" customHeight="1" x14ac:dyDescent="0.2">
      <c r="A3" s="38">
        <v>1020</v>
      </c>
      <c r="B3" s="30">
        <v>43168</v>
      </c>
      <c r="C3" s="6"/>
      <c r="D3" s="7" t="s">
        <v>65</v>
      </c>
      <c r="E3" s="107">
        <v>19.5</v>
      </c>
      <c r="F3" s="66" t="s">
        <v>66</v>
      </c>
      <c r="G3" s="66" t="s">
        <v>67</v>
      </c>
      <c r="H3" s="73" t="s">
        <v>62</v>
      </c>
      <c r="I3" s="54" t="str">
        <f t="shared" ref="I3:I25" si="0">TEXT(J3,"mmm-yy")</f>
        <v>Mar-18</v>
      </c>
      <c r="J3" s="101">
        <v>43168</v>
      </c>
    </row>
    <row r="4" spans="1:11" ht="15.95" customHeight="1" x14ac:dyDescent="0.2">
      <c r="A4" s="38">
        <v>1020</v>
      </c>
      <c r="B4" s="30">
        <v>43227</v>
      </c>
      <c r="C4" s="6"/>
      <c r="D4" s="66"/>
      <c r="E4" s="107">
        <v>25</v>
      </c>
      <c r="F4" s="66" t="s">
        <v>86</v>
      </c>
      <c r="G4" s="66" t="s">
        <v>67</v>
      </c>
      <c r="H4" s="73" t="s">
        <v>62</v>
      </c>
      <c r="I4" s="54" t="str">
        <f t="shared" si="0"/>
        <v>May-18</v>
      </c>
      <c r="J4" s="101">
        <v>43227</v>
      </c>
    </row>
    <row r="5" spans="1:11" ht="15.95" customHeight="1" x14ac:dyDescent="0.2">
      <c r="A5" s="38">
        <v>1020</v>
      </c>
      <c r="B5" s="30">
        <v>43351</v>
      </c>
      <c r="C5" s="6"/>
      <c r="D5" s="66"/>
      <c r="E5" s="107">
        <v>60</v>
      </c>
      <c r="F5" s="66" t="s">
        <v>109</v>
      </c>
      <c r="G5" s="66" t="s">
        <v>67</v>
      </c>
      <c r="H5" s="73" t="s">
        <v>62</v>
      </c>
      <c r="I5" s="54" t="str">
        <f t="shared" si="0"/>
        <v>Sep-18</v>
      </c>
      <c r="J5" s="101">
        <v>43351</v>
      </c>
    </row>
    <row r="6" spans="1:11" ht="15.95" customHeight="1" x14ac:dyDescent="0.2">
      <c r="A6" s="38">
        <v>1020</v>
      </c>
      <c r="B6" s="52">
        <v>43353</v>
      </c>
      <c r="C6" s="50"/>
      <c r="D6" s="7"/>
      <c r="E6" s="107">
        <v>60</v>
      </c>
      <c r="F6" s="66" t="s">
        <v>107</v>
      </c>
      <c r="G6" s="66" t="s">
        <v>67</v>
      </c>
      <c r="H6" s="73" t="s">
        <v>62</v>
      </c>
      <c r="I6" s="54" t="str">
        <f t="shared" si="0"/>
        <v>Sep-18</v>
      </c>
      <c r="J6" s="109">
        <v>43353</v>
      </c>
    </row>
    <row r="7" spans="1:11" x14ac:dyDescent="0.2">
      <c r="A7" s="38">
        <v>1020</v>
      </c>
      <c r="B7" s="30">
        <v>43353</v>
      </c>
      <c r="C7" s="6"/>
      <c r="D7" s="7"/>
      <c r="E7" s="107">
        <v>10</v>
      </c>
      <c r="F7" s="66" t="s">
        <v>108</v>
      </c>
      <c r="G7" s="66" t="s">
        <v>67</v>
      </c>
      <c r="H7" s="73" t="s">
        <v>62</v>
      </c>
      <c r="I7" s="54" t="str">
        <f t="shared" si="0"/>
        <v>Sep-18</v>
      </c>
      <c r="J7" s="101">
        <v>43353</v>
      </c>
    </row>
    <row r="8" spans="1:11" ht="15.95" customHeight="1" x14ac:dyDescent="0.2">
      <c r="A8" s="38">
        <v>1020</v>
      </c>
      <c r="B8" s="30">
        <v>43353</v>
      </c>
      <c r="C8" s="6"/>
      <c r="D8" s="7"/>
      <c r="E8" s="107">
        <v>60</v>
      </c>
      <c r="F8" s="66" t="s">
        <v>110</v>
      </c>
      <c r="G8" s="66" t="s">
        <v>67</v>
      </c>
      <c r="H8" s="73" t="s">
        <v>62</v>
      </c>
      <c r="I8" s="54" t="str">
        <f t="shared" si="0"/>
        <v>Sep-18</v>
      </c>
      <c r="J8" s="101">
        <v>43353</v>
      </c>
    </row>
    <row r="9" spans="1:11" ht="15.95" customHeight="1" x14ac:dyDescent="0.2">
      <c r="A9" s="38">
        <v>1020</v>
      </c>
      <c r="B9" s="30">
        <v>43354</v>
      </c>
      <c r="C9" s="6"/>
      <c r="D9" s="7"/>
      <c r="E9" s="107">
        <v>40</v>
      </c>
      <c r="F9" s="66" t="s">
        <v>111</v>
      </c>
      <c r="G9" s="66" t="s">
        <v>67</v>
      </c>
      <c r="H9" s="73" t="s">
        <v>62</v>
      </c>
      <c r="I9" s="54" t="str">
        <f t="shared" si="0"/>
        <v>Sep-18</v>
      </c>
      <c r="J9" s="101">
        <v>43354</v>
      </c>
    </row>
    <row r="10" spans="1:11" ht="15.95" customHeight="1" x14ac:dyDescent="0.2">
      <c r="A10" s="38">
        <v>1020</v>
      </c>
      <c r="B10" s="30">
        <v>43355</v>
      </c>
      <c r="C10" s="6"/>
      <c r="D10" s="7"/>
      <c r="E10" s="107">
        <v>72</v>
      </c>
      <c r="F10" s="66" t="s">
        <v>112</v>
      </c>
      <c r="G10" s="66" t="s">
        <v>67</v>
      </c>
      <c r="H10" s="73" t="s">
        <v>62</v>
      </c>
      <c r="I10" s="54" t="str">
        <f t="shared" si="0"/>
        <v>Sep-18</v>
      </c>
      <c r="J10" s="101">
        <v>43355</v>
      </c>
    </row>
    <row r="11" spans="1:11" ht="15.95" customHeight="1" x14ac:dyDescent="0.2">
      <c r="A11" s="38">
        <v>1020</v>
      </c>
      <c r="B11" s="30">
        <v>43356</v>
      </c>
      <c r="C11" s="6"/>
      <c r="D11" s="7"/>
      <c r="E11" s="131">
        <v>40</v>
      </c>
      <c r="F11" s="66" t="s">
        <v>113</v>
      </c>
      <c r="G11" s="66" t="s">
        <v>67</v>
      </c>
      <c r="H11" s="73" t="s">
        <v>62</v>
      </c>
      <c r="I11" s="54" t="str">
        <f t="shared" si="0"/>
        <v>Sep-18</v>
      </c>
      <c r="J11" s="101">
        <v>43356</v>
      </c>
    </row>
    <row r="12" spans="1:11" ht="15.95" customHeight="1" x14ac:dyDescent="0.2">
      <c r="A12" s="38">
        <v>1020</v>
      </c>
      <c r="B12" s="30">
        <v>43378</v>
      </c>
      <c r="C12" s="6"/>
      <c r="D12" s="129"/>
      <c r="E12" s="107">
        <v>114</v>
      </c>
      <c r="F12" s="130" t="s">
        <v>122</v>
      </c>
      <c r="G12" s="66" t="s">
        <v>67</v>
      </c>
      <c r="H12" s="73" t="s">
        <v>62</v>
      </c>
      <c r="I12" s="54" t="str">
        <f t="shared" si="0"/>
        <v>Oct-18</v>
      </c>
      <c r="J12" s="101">
        <v>43378</v>
      </c>
    </row>
    <row r="13" spans="1:11" ht="15.95" customHeight="1" x14ac:dyDescent="0.2">
      <c r="A13" s="38">
        <v>1020</v>
      </c>
      <c r="B13" s="30">
        <v>43397</v>
      </c>
      <c r="C13" s="6"/>
      <c r="D13" s="7"/>
      <c r="E13" s="128">
        <v>119</v>
      </c>
      <c r="F13" s="34"/>
      <c r="G13" s="66" t="s">
        <v>67</v>
      </c>
      <c r="H13" s="73" t="s">
        <v>62</v>
      </c>
      <c r="I13" s="54" t="str">
        <f t="shared" si="0"/>
        <v>Oct-18</v>
      </c>
      <c r="J13" s="101">
        <v>43397</v>
      </c>
    </row>
    <row r="14" spans="1:11" ht="15.95" customHeight="1" thickBot="1" x14ac:dyDescent="0.25">
      <c r="A14" s="38">
        <v>1020</v>
      </c>
      <c r="B14" s="30">
        <v>43398</v>
      </c>
      <c r="C14" s="6"/>
      <c r="D14" s="7"/>
      <c r="E14" s="131">
        <v>30</v>
      </c>
      <c r="F14" s="66" t="s">
        <v>126</v>
      </c>
      <c r="G14" s="66" t="s">
        <v>67</v>
      </c>
      <c r="H14" s="73" t="s">
        <v>62</v>
      </c>
      <c r="I14" s="54" t="str">
        <f t="shared" si="0"/>
        <v>Oct-18</v>
      </c>
      <c r="J14" s="101">
        <v>43398</v>
      </c>
    </row>
    <row r="15" spans="1:11" ht="15.95" customHeight="1" thickBot="1" x14ac:dyDescent="0.25">
      <c r="A15" s="38">
        <v>1020</v>
      </c>
      <c r="B15" s="30"/>
      <c r="C15" s="6"/>
      <c r="D15" s="129"/>
      <c r="E15" s="240">
        <f>SUM(E3:E14)</f>
        <v>649.5</v>
      </c>
      <c r="F15" s="132"/>
      <c r="G15" s="34"/>
      <c r="H15" s="40"/>
      <c r="I15" s="54" t="str">
        <f t="shared" si="0"/>
        <v>Jan-00</v>
      </c>
      <c r="J15" s="50"/>
    </row>
    <row r="16" spans="1:11" ht="15.95" customHeight="1" x14ac:dyDescent="0.2">
      <c r="A16" s="38">
        <v>1020</v>
      </c>
      <c r="B16" s="30"/>
      <c r="C16" s="6"/>
      <c r="D16" s="7"/>
      <c r="E16" s="133"/>
      <c r="F16" s="34"/>
      <c r="G16" s="34"/>
      <c r="H16" s="40"/>
      <c r="I16" s="54" t="str">
        <f t="shared" si="0"/>
        <v>Jan-00</v>
      </c>
      <c r="J16" s="50"/>
    </row>
    <row r="17" spans="1:10" ht="15.95" customHeight="1" x14ac:dyDescent="0.2">
      <c r="A17" s="38">
        <v>1020</v>
      </c>
      <c r="B17" s="30"/>
      <c r="C17" s="6"/>
      <c r="D17" s="7"/>
      <c r="E17" s="37"/>
      <c r="F17" s="34"/>
      <c r="G17" s="34"/>
      <c r="H17" s="40"/>
      <c r="I17" s="54" t="str">
        <f t="shared" si="0"/>
        <v>Jan-00</v>
      </c>
      <c r="J17" s="50"/>
    </row>
    <row r="18" spans="1:10" ht="15.95" customHeight="1" x14ac:dyDescent="0.2">
      <c r="A18" s="38">
        <v>1020</v>
      </c>
      <c r="B18" s="30"/>
      <c r="C18" s="6"/>
      <c r="D18" s="7"/>
      <c r="E18" s="37"/>
      <c r="F18" s="7"/>
      <c r="G18" s="7"/>
      <c r="H18" s="6"/>
      <c r="I18" s="54" t="str">
        <f t="shared" si="0"/>
        <v>Jan-00</v>
      </c>
      <c r="J18" s="50"/>
    </row>
    <row r="19" spans="1:10" ht="15.95" customHeight="1" x14ac:dyDescent="0.2">
      <c r="A19" s="38">
        <v>1020</v>
      </c>
      <c r="B19" s="30"/>
      <c r="C19" s="6"/>
      <c r="D19" s="7"/>
      <c r="E19" s="37"/>
      <c r="F19" s="7"/>
      <c r="G19" s="7"/>
      <c r="H19" s="6"/>
      <c r="I19" s="54" t="str">
        <f t="shared" si="0"/>
        <v>Jan-00</v>
      </c>
      <c r="J19" s="50"/>
    </row>
    <row r="20" spans="1:10" ht="15.95" customHeight="1" x14ac:dyDescent="0.2">
      <c r="A20" s="38">
        <v>1020</v>
      </c>
      <c r="B20" s="30"/>
      <c r="C20" s="6"/>
      <c r="D20" s="7"/>
      <c r="E20" s="37"/>
      <c r="F20" s="7"/>
      <c r="G20" s="7"/>
      <c r="H20" s="6"/>
      <c r="I20" s="54" t="str">
        <f t="shared" si="0"/>
        <v>Jan-00</v>
      </c>
      <c r="J20" s="50"/>
    </row>
    <row r="21" spans="1:10" ht="15.95" customHeight="1" x14ac:dyDescent="0.2">
      <c r="A21" s="38">
        <v>1020</v>
      </c>
      <c r="B21" s="30"/>
      <c r="C21" s="6"/>
      <c r="D21" s="7"/>
      <c r="E21" s="37"/>
      <c r="F21" s="7"/>
      <c r="G21" s="7"/>
      <c r="H21" s="6"/>
      <c r="I21" s="54" t="str">
        <f t="shared" si="0"/>
        <v>Jan-00</v>
      </c>
      <c r="J21" s="50"/>
    </row>
    <row r="22" spans="1:10" ht="15.95" customHeight="1" x14ac:dyDescent="0.2">
      <c r="A22" s="38">
        <v>1020</v>
      </c>
      <c r="B22" s="30"/>
      <c r="C22" s="6"/>
      <c r="D22" s="7"/>
      <c r="E22" s="37"/>
      <c r="F22" s="7"/>
      <c r="G22" s="7"/>
      <c r="H22" s="6"/>
      <c r="I22" s="54" t="str">
        <f t="shared" si="0"/>
        <v>Jan-00</v>
      </c>
      <c r="J22" s="50"/>
    </row>
    <row r="23" spans="1:10" ht="15.95" customHeight="1" x14ac:dyDescent="0.2">
      <c r="A23" s="38">
        <v>1020</v>
      </c>
      <c r="B23" s="30"/>
      <c r="C23" s="6"/>
      <c r="D23" s="7"/>
      <c r="E23" s="37"/>
      <c r="F23" s="7"/>
      <c r="G23" s="7"/>
      <c r="H23" s="6"/>
      <c r="I23" s="54" t="str">
        <f t="shared" si="0"/>
        <v>Jan-00</v>
      </c>
      <c r="J23" s="50"/>
    </row>
    <row r="24" spans="1:10" ht="15.95" customHeight="1" x14ac:dyDescent="0.2">
      <c r="A24" s="38">
        <v>1020</v>
      </c>
      <c r="B24" s="30"/>
      <c r="C24" s="6"/>
      <c r="D24" s="7"/>
      <c r="E24" s="37"/>
      <c r="F24" s="7"/>
      <c r="G24" s="7"/>
      <c r="H24" s="6"/>
      <c r="I24" s="54" t="str">
        <f t="shared" si="0"/>
        <v>Jan-00</v>
      </c>
      <c r="J24" s="50"/>
    </row>
    <row r="25" spans="1:10" ht="15.95" customHeight="1" x14ac:dyDescent="0.2">
      <c r="A25" s="38">
        <v>1020</v>
      </c>
      <c r="B25" s="30"/>
      <c r="C25" s="6"/>
      <c r="D25" s="7"/>
      <c r="E25" s="37"/>
      <c r="F25" s="7"/>
      <c r="G25" s="7"/>
      <c r="H25" s="6"/>
      <c r="I25" s="54" t="str">
        <f t="shared" si="0"/>
        <v>Jan-00</v>
      </c>
      <c r="J25" s="50"/>
    </row>
  </sheetData>
  <mergeCells count="1">
    <mergeCell ref="A1:K1"/>
  </mergeCells>
  <pageMargins left="0.7" right="0.7" top="0.75" bottom="0.75" header="0.3" footer="0.3"/>
  <pageSetup paperSize="9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5"/>
  <sheetViews>
    <sheetView topLeftCell="B1" workbookViewId="0">
      <selection activeCell="E7" sqref="E7"/>
    </sheetView>
  </sheetViews>
  <sheetFormatPr defaultRowHeight="12.75" x14ac:dyDescent="0.2"/>
  <cols>
    <col min="1" max="1" width="8.7109375" style="49" hidden="1" customWidth="1"/>
    <col min="2" max="2" width="10.140625" style="59" bestFit="1" customWidth="1"/>
    <col min="3" max="3" width="10.140625" style="49" bestFit="1" customWidth="1"/>
    <col min="4" max="4" width="15.7109375" style="9" customWidth="1"/>
    <col min="5" max="5" width="10.28515625" style="32" bestFit="1" customWidth="1"/>
    <col min="6" max="6" width="22.42578125" style="9" bestFit="1" customWidth="1"/>
    <col min="7" max="7" width="26.85546875" style="9" bestFit="1" customWidth="1"/>
    <col min="8" max="8" width="9.42578125" style="49" bestFit="1" customWidth="1"/>
    <col min="9" max="9" width="8" style="49" customWidth="1"/>
    <col min="10" max="10" width="10.140625" style="49" bestFit="1" customWidth="1"/>
    <col min="11" max="16384" width="9.140625" style="49"/>
  </cols>
  <sheetData>
    <row r="1" spans="1:11" s="32" customFormat="1" ht="26.25" customHeight="1" x14ac:dyDescent="0.4">
      <c r="A1" s="267" t="s">
        <v>54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s="98" customFormat="1" ht="93.75" customHeight="1" x14ac:dyDescent="0.2">
      <c r="A2" s="91" t="s">
        <v>26</v>
      </c>
      <c r="B2" s="92" t="s">
        <v>35</v>
      </c>
      <c r="C2" s="93" t="s">
        <v>52</v>
      </c>
      <c r="D2" s="94" t="s">
        <v>4</v>
      </c>
      <c r="E2" s="95" t="s">
        <v>7</v>
      </c>
      <c r="F2" s="94" t="s">
        <v>28</v>
      </c>
      <c r="G2" s="94" t="s">
        <v>8</v>
      </c>
      <c r="H2" s="96" t="s">
        <v>27</v>
      </c>
      <c r="I2" s="97" t="s">
        <v>3</v>
      </c>
      <c r="J2" s="92" t="s">
        <v>34</v>
      </c>
    </row>
    <row r="3" spans="1:11" ht="15.95" customHeight="1" x14ac:dyDescent="0.2">
      <c r="A3" s="38">
        <v>1000</v>
      </c>
      <c r="B3" s="56"/>
      <c r="C3" s="103"/>
      <c r="D3" s="66"/>
      <c r="E3" s="107"/>
      <c r="F3" s="102"/>
      <c r="G3" s="66"/>
      <c r="H3" s="50"/>
      <c r="I3" s="54" t="str">
        <f t="shared" ref="I3:I25" si="0">TEXT(J3,"mmm-yy")</f>
        <v>Jan-00</v>
      </c>
      <c r="J3" s="99"/>
      <c r="K3" s="118"/>
    </row>
    <row r="4" spans="1:11" ht="15.95" customHeight="1" x14ac:dyDescent="0.2">
      <c r="A4" s="51">
        <v>1000</v>
      </c>
      <c r="B4" s="52"/>
      <c r="C4" s="50"/>
      <c r="D4" s="66"/>
      <c r="E4" s="107"/>
      <c r="F4" s="66"/>
      <c r="G4" s="66"/>
      <c r="H4" s="73"/>
      <c r="I4" s="54" t="str">
        <f t="shared" si="0"/>
        <v>Jan-00</v>
      </c>
      <c r="J4" s="100"/>
      <c r="K4" s="118"/>
    </row>
    <row r="5" spans="1:11" ht="15.95" customHeight="1" x14ac:dyDescent="0.2">
      <c r="A5" s="51">
        <v>1000</v>
      </c>
      <c r="B5" s="52"/>
      <c r="C5" s="117"/>
      <c r="D5" s="66"/>
      <c r="E5" s="107"/>
      <c r="F5" s="66"/>
      <c r="G5" s="66"/>
      <c r="H5" s="73"/>
      <c r="I5" s="54" t="str">
        <f t="shared" si="0"/>
        <v>Jan-00</v>
      </c>
      <c r="J5" s="100"/>
    </row>
    <row r="6" spans="1:11" ht="15.95" customHeight="1" x14ac:dyDescent="0.2">
      <c r="A6" s="51">
        <v>1000</v>
      </c>
      <c r="B6" s="52"/>
      <c r="C6" s="73"/>
      <c r="D6" s="7"/>
      <c r="E6" s="131"/>
      <c r="F6" s="66"/>
      <c r="G6" s="66"/>
      <c r="H6" s="73"/>
      <c r="I6" s="54" t="str">
        <f t="shared" si="0"/>
        <v>Jan-00</v>
      </c>
      <c r="J6" s="101"/>
    </row>
    <row r="7" spans="1:11" ht="15.95" customHeight="1" x14ac:dyDescent="0.2">
      <c r="A7" s="51">
        <v>1000</v>
      </c>
      <c r="B7" s="52"/>
      <c r="C7" s="50"/>
      <c r="D7" s="129"/>
      <c r="E7" s="55"/>
      <c r="F7" s="134"/>
      <c r="G7" s="7"/>
      <c r="H7" s="50"/>
      <c r="I7" s="54" t="str">
        <f t="shared" si="0"/>
        <v>Jan-00</v>
      </c>
      <c r="J7" s="101"/>
    </row>
    <row r="8" spans="1:11" ht="15.95" customHeight="1" x14ac:dyDescent="0.2">
      <c r="A8" s="51">
        <v>1000</v>
      </c>
      <c r="B8" s="52"/>
      <c r="C8" s="50"/>
      <c r="D8" s="7"/>
      <c r="E8" s="133"/>
      <c r="F8" s="7"/>
      <c r="G8" s="7"/>
      <c r="H8" s="50"/>
      <c r="I8" s="54" t="str">
        <f t="shared" si="0"/>
        <v>Jan-00</v>
      </c>
      <c r="J8" s="50"/>
    </row>
    <row r="9" spans="1:11" ht="15.95" customHeight="1" x14ac:dyDescent="0.2">
      <c r="A9" s="51">
        <v>1000</v>
      </c>
      <c r="B9" s="52"/>
      <c r="C9" s="50"/>
      <c r="D9" s="7"/>
      <c r="E9" s="55"/>
      <c r="F9" s="7"/>
      <c r="G9" s="7"/>
      <c r="H9" s="50"/>
      <c r="I9" s="54" t="str">
        <f t="shared" si="0"/>
        <v>Jan-00</v>
      </c>
      <c r="J9" s="50"/>
    </row>
    <row r="10" spans="1:11" ht="15.95" customHeight="1" x14ac:dyDescent="0.2">
      <c r="A10" s="51">
        <v>1000</v>
      </c>
      <c r="B10" s="52"/>
      <c r="C10" s="50"/>
      <c r="D10" s="7"/>
      <c r="E10" s="55"/>
      <c r="F10" s="7"/>
      <c r="G10" s="7"/>
      <c r="H10" s="50"/>
      <c r="I10" s="54" t="str">
        <f t="shared" si="0"/>
        <v>Jan-00</v>
      </c>
      <c r="J10" s="50"/>
    </row>
    <row r="11" spans="1:11" ht="15.95" customHeight="1" x14ac:dyDescent="0.2">
      <c r="A11" s="51">
        <v>1000</v>
      </c>
      <c r="B11" s="52"/>
      <c r="C11" s="50"/>
      <c r="D11" s="7"/>
      <c r="E11" s="55"/>
      <c r="F11" s="7"/>
      <c r="G11" s="7"/>
      <c r="H11" s="50"/>
      <c r="I11" s="54" t="str">
        <f t="shared" si="0"/>
        <v>Jan-00</v>
      </c>
      <c r="J11" s="50"/>
    </row>
    <row r="12" spans="1:11" ht="15.95" customHeight="1" x14ac:dyDescent="0.2">
      <c r="A12" s="51">
        <v>1000</v>
      </c>
      <c r="B12" s="52"/>
      <c r="C12" s="50"/>
      <c r="D12" s="7"/>
      <c r="E12" s="55"/>
      <c r="F12" s="7"/>
      <c r="G12" s="7"/>
      <c r="H12" s="50"/>
      <c r="I12" s="54" t="str">
        <f t="shared" si="0"/>
        <v>Jan-00</v>
      </c>
      <c r="J12" s="50"/>
    </row>
    <row r="13" spans="1:11" ht="15.95" customHeight="1" x14ac:dyDescent="0.2">
      <c r="A13" s="51">
        <v>1000</v>
      </c>
      <c r="B13" s="52"/>
      <c r="C13" s="50"/>
      <c r="D13" s="7"/>
      <c r="E13" s="55"/>
      <c r="F13" s="7"/>
      <c r="G13" s="7"/>
      <c r="H13" s="50"/>
      <c r="I13" s="54" t="str">
        <f t="shared" si="0"/>
        <v>Jan-00</v>
      </c>
      <c r="J13" s="50"/>
    </row>
    <row r="14" spans="1:11" ht="15.95" customHeight="1" x14ac:dyDescent="0.2">
      <c r="A14" s="51">
        <v>1000</v>
      </c>
      <c r="B14" s="52"/>
      <c r="C14" s="50"/>
      <c r="D14" s="7"/>
      <c r="E14" s="55"/>
      <c r="F14" s="7"/>
      <c r="G14" s="7"/>
      <c r="H14" s="50"/>
      <c r="I14" s="54" t="str">
        <f t="shared" si="0"/>
        <v>Jan-00</v>
      </c>
      <c r="J14" s="50"/>
    </row>
    <row r="15" spans="1:11" ht="15.95" customHeight="1" x14ac:dyDescent="0.2">
      <c r="A15" s="51">
        <v>1000</v>
      </c>
      <c r="B15" s="52"/>
      <c r="C15" s="50"/>
      <c r="D15" s="7"/>
      <c r="E15" s="55"/>
      <c r="F15" s="7"/>
      <c r="G15" s="7"/>
      <c r="H15" s="50"/>
      <c r="I15" s="54" t="str">
        <f t="shared" si="0"/>
        <v>Jan-00</v>
      </c>
      <c r="J15" s="50"/>
    </row>
    <row r="16" spans="1:11" ht="15.95" customHeight="1" x14ac:dyDescent="0.2">
      <c r="A16" s="51">
        <v>1000</v>
      </c>
      <c r="B16" s="52"/>
      <c r="C16" s="50"/>
      <c r="D16" s="7"/>
      <c r="E16" s="55"/>
      <c r="F16" s="7"/>
      <c r="G16" s="7"/>
      <c r="H16" s="50"/>
      <c r="I16" s="54" t="str">
        <f t="shared" si="0"/>
        <v>Jan-00</v>
      </c>
      <c r="J16" s="50"/>
    </row>
    <row r="17" spans="1:10" ht="15.95" customHeight="1" x14ac:dyDescent="0.2">
      <c r="A17" s="51">
        <v>1000</v>
      </c>
      <c r="B17" s="52"/>
      <c r="C17" s="50"/>
      <c r="D17" s="7"/>
      <c r="E17" s="55"/>
      <c r="F17" s="7"/>
      <c r="G17" s="7"/>
      <c r="H17" s="50"/>
      <c r="I17" s="54" t="str">
        <f t="shared" si="0"/>
        <v>Jan-00</v>
      </c>
      <c r="J17" s="50"/>
    </row>
    <row r="18" spans="1:10" ht="15.95" customHeight="1" x14ac:dyDescent="0.2">
      <c r="A18" s="51"/>
      <c r="B18" s="52"/>
      <c r="C18" s="50"/>
      <c r="D18" s="7"/>
      <c r="E18" s="55"/>
      <c r="F18" s="7"/>
      <c r="G18" s="7"/>
      <c r="H18" s="50"/>
      <c r="I18" s="54" t="str">
        <f t="shared" si="0"/>
        <v>Jan-00</v>
      </c>
      <c r="J18" s="50"/>
    </row>
    <row r="19" spans="1:10" ht="15.95" customHeight="1" x14ac:dyDescent="0.2">
      <c r="A19" s="51"/>
      <c r="B19" s="52"/>
      <c r="C19" s="50"/>
      <c r="D19" s="7"/>
      <c r="E19" s="55"/>
      <c r="F19" s="7"/>
      <c r="G19" s="7"/>
      <c r="H19" s="50"/>
      <c r="I19" s="54" t="str">
        <f t="shared" si="0"/>
        <v>Jan-00</v>
      </c>
      <c r="J19" s="50"/>
    </row>
    <row r="20" spans="1:10" ht="15.95" customHeight="1" x14ac:dyDescent="0.2">
      <c r="A20" s="51"/>
      <c r="B20" s="52"/>
      <c r="C20" s="50"/>
      <c r="D20" s="7"/>
      <c r="E20" s="55"/>
      <c r="F20" s="7"/>
      <c r="G20" s="7"/>
      <c r="H20" s="50"/>
      <c r="I20" s="54" t="str">
        <f t="shared" si="0"/>
        <v>Jan-00</v>
      </c>
      <c r="J20" s="50"/>
    </row>
    <row r="21" spans="1:10" ht="15.95" customHeight="1" x14ac:dyDescent="0.2">
      <c r="A21" s="51"/>
      <c r="B21" s="52"/>
      <c r="C21" s="50"/>
      <c r="D21" s="7"/>
      <c r="E21" s="55"/>
      <c r="F21" s="7"/>
      <c r="G21" s="7"/>
      <c r="H21" s="50"/>
      <c r="I21" s="54" t="str">
        <f t="shared" si="0"/>
        <v>Jan-00</v>
      </c>
      <c r="J21" s="50"/>
    </row>
    <row r="22" spans="1:10" ht="15.95" customHeight="1" x14ac:dyDescent="0.2">
      <c r="A22" s="51"/>
      <c r="B22" s="52"/>
      <c r="C22" s="50"/>
      <c r="D22" s="7"/>
      <c r="E22" s="55"/>
      <c r="F22" s="7"/>
      <c r="G22" s="7"/>
      <c r="H22" s="50"/>
      <c r="I22" s="54" t="str">
        <f t="shared" si="0"/>
        <v>Jan-00</v>
      </c>
      <c r="J22" s="50"/>
    </row>
    <row r="23" spans="1:10" ht="15.95" customHeight="1" x14ac:dyDescent="0.2">
      <c r="A23" s="51"/>
      <c r="B23" s="52"/>
      <c r="C23" s="50"/>
      <c r="D23" s="7"/>
      <c r="E23" s="55"/>
      <c r="F23" s="7"/>
      <c r="G23" s="7"/>
      <c r="H23" s="50"/>
      <c r="I23" s="54" t="str">
        <f t="shared" si="0"/>
        <v>Jan-00</v>
      </c>
      <c r="J23" s="50"/>
    </row>
    <row r="24" spans="1:10" ht="15.95" customHeight="1" x14ac:dyDescent="0.2">
      <c r="A24" s="51"/>
      <c r="B24" s="52"/>
      <c r="C24" s="50"/>
      <c r="D24" s="7"/>
      <c r="E24" s="55"/>
      <c r="F24" s="7"/>
      <c r="G24" s="7"/>
      <c r="H24" s="50"/>
      <c r="I24" s="54" t="str">
        <f t="shared" si="0"/>
        <v>Jan-00</v>
      </c>
      <c r="J24" s="50"/>
    </row>
    <row r="25" spans="1:10" ht="15.95" customHeight="1" x14ac:dyDescent="0.2">
      <c r="A25" s="51"/>
      <c r="B25" s="52"/>
      <c r="C25" s="50"/>
      <c r="D25" s="7"/>
      <c r="E25" s="55"/>
      <c r="F25" s="7"/>
      <c r="G25" s="7"/>
      <c r="H25" s="50"/>
      <c r="I25" s="54" t="str">
        <f t="shared" si="0"/>
        <v>Jan-00</v>
      </c>
      <c r="J25" s="50"/>
    </row>
  </sheetData>
  <mergeCells count="1">
    <mergeCell ref="A1:K1"/>
  </mergeCells>
  <pageMargins left="0.7" right="0.7" top="0.75" bottom="0.75" header="0.3" footer="0.3"/>
  <pageSetup scale="9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5"/>
  <sheetViews>
    <sheetView topLeftCell="B1" workbookViewId="0">
      <selection activeCell="B1" sqref="A1:XFD1048576"/>
    </sheetView>
  </sheetViews>
  <sheetFormatPr defaultRowHeight="12.75" x14ac:dyDescent="0.2"/>
  <cols>
    <col min="1" max="1" width="8.7109375" style="49" hidden="1" customWidth="1"/>
    <col min="2" max="2" width="10.140625" style="49" bestFit="1" customWidth="1"/>
    <col min="3" max="3" width="8.7109375" style="49" customWidth="1"/>
    <col min="4" max="4" width="15.7109375" style="9" customWidth="1"/>
    <col min="5" max="5" width="12.28515625" style="32" bestFit="1" customWidth="1"/>
    <col min="6" max="6" width="22.42578125" style="9" bestFit="1" customWidth="1"/>
    <col min="7" max="7" width="22.42578125" style="9" customWidth="1"/>
    <col min="8" max="8" width="10.42578125" style="49" bestFit="1" customWidth="1"/>
    <col min="9" max="9" width="8" style="49" customWidth="1"/>
    <col min="10" max="16384" width="9.140625" style="49"/>
  </cols>
  <sheetData>
    <row r="1" spans="1:11" s="74" customFormat="1" ht="26.25" x14ac:dyDescent="0.4">
      <c r="A1" s="268" t="s">
        <v>44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98" customFormat="1" ht="93.75" customHeight="1" x14ac:dyDescent="0.2">
      <c r="A2" s="91" t="s">
        <v>26</v>
      </c>
      <c r="B2" s="92" t="s">
        <v>11</v>
      </c>
      <c r="C2" s="93" t="s">
        <v>52</v>
      </c>
      <c r="D2" s="94" t="s">
        <v>4</v>
      </c>
      <c r="E2" s="95" t="s">
        <v>7</v>
      </c>
      <c r="F2" s="94" t="s">
        <v>28</v>
      </c>
      <c r="G2" s="94" t="s">
        <v>8</v>
      </c>
      <c r="H2" s="96" t="s">
        <v>27</v>
      </c>
      <c r="I2" s="97" t="s">
        <v>3</v>
      </c>
      <c r="J2" s="92" t="s">
        <v>16</v>
      </c>
    </row>
    <row r="3" spans="1:11" ht="15.95" customHeight="1" x14ac:dyDescent="0.2">
      <c r="A3" s="38">
        <v>1020</v>
      </c>
      <c r="B3" s="52"/>
      <c r="C3" s="50"/>
      <c r="D3" s="7"/>
      <c r="E3" s="55"/>
      <c r="F3" s="53"/>
      <c r="G3" s="53"/>
      <c r="H3" s="57"/>
      <c r="I3" s="54" t="str">
        <f t="shared" ref="I3:I25" si="0">TEXT(J3,"mmm-yy")</f>
        <v>Jan-00</v>
      </c>
      <c r="J3" s="101"/>
    </row>
    <row r="4" spans="1:11" ht="15.95" customHeight="1" x14ac:dyDescent="0.2">
      <c r="A4" s="38">
        <v>1020</v>
      </c>
      <c r="B4" s="52"/>
      <c r="C4" s="50"/>
      <c r="D4" s="7"/>
      <c r="E4" s="55"/>
      <c r="F4" s="53"/>
      <c r="G4" s="53"/>
      <c r="H4" s="57"/>
      <c r="I4" s="54" t="str">
        <f t="shared" si="0"/>
        <v>Jan-00</v>
      </c>
      <c r="J4" s="101"/>
    </row>
    <row r="5" spans="1:11" ht="15.95" customHeight="1" x14ac:dyDescent="0.2">
      <c r="A5" s="38">
        <v>1020</v>
      </c>
      <c r="B5" s="52"/>
      <c r="C5" s="50"/>
      <c r="D5" s="7"/>
      <c r="E5" s="55"/>
      <c r="F5" s="53"/>
      <c r="G5" s="53"/>
      <c r="H5" s="57"/>
      <c r="I5" s="54" t="str">
        <f t="shared" si="0"/>
        <v>Jan-00</v>
      </c>
      <c r="J5" s="50"/>
    </row>
    <row r="6" spans="1:11" ht="15.95" customHeight="1" x14ac:dyDescent="0.2">
      <c r="A6" s="38">
        <v>1020</v>
      </c>
      <c r="B6" s="52"/>
      <c r="C6" s="50"/>
      <c r="D6" s="7"/>
      <c r="E6" s="55"/>
      <c r="F6" s="53"/>
      <c r="G6" s="53"/>
      <c r="H6" s="57"/>
      <c r="I6" s="54" t="str">
        <f t="shared" si="0"/>
        <v>Jan-00</v>
      </c>
      <c r="J6" s="50"/>
    </row>
    <row r="7" spans="1:11" ht="15.95" customHeight="1" x14ac:dyDescent="0.2">
      <c r="A7" s="38">
        <v>1020</v>
      </c>
      <c r="B7" s="52"/>
      <c r="C7" s="50"/>
      <c r="D7" s="7"/>
      <c r="E7" s="55"/>
      <c r="F7" s="53"/>
      <c r="G7" s="53"/>
      <c r="H7" s="57"/>
      <c r="I7" s="54" t="str">
        <f t="shared" si="0"/>
        <v>Jan-00</v>
      </c>
      <c r="J7" s="50"/>
    </row>
    <row r="8" spans="1:11" ht="15.95" customHeight="1" x14ac:dyDescent="0.2">
      <c r="A8" s="38">
        <v>1020</v>
      </c>
      <c r="B8" s="52"/>
      <c r="C8" s="50"/>
      <c r="D8" s="7"/>
      <c r="E8" s="55"/>
      <c r="F8" s="53"/>
      <c r="G8" s="53"/>
      <c r="H8" s="57"/>
      <c r="I8" s="54" t="str">
        <f t="shared" si="0"/>
        <v>Jan-00</v>
      </c>
      <c r="J8" s="50"/>
    </row>
    <row r="9" spans="1:11" ht="15.95" customHeight="1" x14ac:dyDescent="0.2">
      <c r="A9" s="38">
        <v>1020</v>
      </c>
      <c r="B9" s="52"/>
      <c r="C9" s="50"/>
      <c r="D9" s="7"/>
      <c r="E9" s="55"/>
      <c r="F9" s="53"/>
      <c r="G9" s="53"/>
      <c r="H9" s="57"/>
      <c r="I9" s="54" t="str">
        <f t="shared" si="0"/>
        <v>Jan-00</v>
      </c>
      <c r="J9" s="50"/>
    </row>
    <row r="10" spans="1:11" ht="15.95" customHeight="1" x14ac:dyDescent="0.2">
      <c r="A10" s="38">
        <v>1020</v>
      </c>
      <c r="B10" s="52"/>
      <c r="C10" s="50"/>
      <c r="D10" s="7"/>
      <c r="E10" s="55"/>
      <c r="F10" s="53"/>
      <c r="G10" s="53"/>
      <c r="H10" s="57"/>
      <c r="I10" s="54" t="str">
        <f t="shared" si="0"/>
        <v>Jan-00</v>
      </c>
      <c r="J10" s="50"/>
    </row>
    <row r="11" spans="1:11" ht="15.95" customHeight="1" x14ac:dyDescent="0.2">
      <c r="A11" s="38">
        <v>1020</v>
      </c>
      <c r="B11" s="52"/>
      <c r="C11" s="50"/>
      <c r="D11" s="7"/>
      <c r="E11" s="55"/>
      <c r="F11" s="53"/>
      <c r="G11" s="53"/>
      <c r="H11" s="57"/>
      <c r="I11" s="54" t="str">
        <f t="shared" si="0"/>
        <v>Jan-00</v>
      </c>
      <c r="J11" s="50"/>
    </row>
    <row r="12" spans="1:11" ht="15.95" customHeight="1" x14ac:dyDescent="0.2">
      <c r="A12" s="38">
        <v>1020</v>
      </c>
      <c r="B12" s="52"/>
      <c r="C12" s="50"/>
      <c r="D12" s="7"/>
      <c r="E12" s="55"/>
      <c r="F12" s="53"/>
      <c r="G12" s="53"/>
      <c r="H12" s="57"/>
      <c r="I12" s="54" t="str">
        <f t="shared" si="0"/>
        <v>Jan-00</v>
      </c>
      <c r="J12" s="50"/>
    </row>
    <row r="13" spans="1:11" ht="15.95" customHeight="1" x14ac:dyDescent="0.2">
      <c r="A13" s="38">
        <v>1020</v>
      </c>
      <c r="B13" s="52"/>
      <c r="C13" s="50"/>
      <c r="D13" s="7"/>
      <c r="E13" s="55"/>
      <c r="F13" s="53"/>
      <c r="G13" s="53"/>
      <c r="H13" s="57"/>
      <c r="I13" s="54" t="str">
        <f t="shared" si="0"/>
        <v>Jan-00</v>
      </c>
      <c r="J13" s="50"/>
    </row>
    <row r="14" spans="1:11" ht="15.95" customHeight="1" x14ac:dyDescent="0.2">
      <c r="A14" s="38">
        <v>1020</v>
      </c>
      <c r="B14" s="52"/>
      <c r="C14" s="50"/>
      <c r="D14" s="7"/>
      <c r="E14" s="55"/>
      <c r="F14" s="53"/>
      <c r="G14" s="53"/>
      <c r="H14" s="57"/>
      <c r="I14" s="54" t="str">
        <f t="shared" si="0"/>
        <v>Jan-00</v>
      </c>
      <c r="J14" s="50"/>
    </row>
    <row r="15" spans="1:11" ht="15.95" customHeight="1" x14ac:dyDescent="0.2">
      <c r="A15" s="38">
        <v>1020</v>
      </c>
      <c r="B15" s="52"/>
      <c r="C15" s="50"/>
      <c r="D15" s="7"/>
      <c r="E15" s="55"/>
      <c r="F15" s="53"/>
      <c r="G15" s="53"/>
      <c r="H15" s="57"/>
      <c r="I15" s="54" t="str">
        <f t="shared" si="0"/>
        <v>Jan-00</v>
      </c>
      <c r="J15" s="50"/>
    </row>
    <row r="16" spans="1:11" ht="15.95" customHeight="1" x14ac:dyDescent="0.2">
      <c r="A16" s="38">
        <v>1020</v>
      </c>
      <c r="B16" s="52"/>
      <c r="C16" s="50"/>
      <c r="D16" s="7"/>
      <c r="E16" s="55"/>
      <c r="F16" s="53"/>
      <c r="G16" s="53"/>
      <c r="H16" s="57"/>
      <c r="I16" s="54" t="str">
        <f t="shared" si="0"/>
        <v>Jan-00</v>
      </c>
      <c r="J16" s="50"/>
    </row>
    <row r="17" spans="1:10" ht="15.95" customHeight="1" x14ac:dyDescent="0.2">
      <c r="A17" s="38">
        <v>1020</v>
      </c>
      <c r="B17" s="52"/>
      <c r="C17" s="50"/>
      <c r="D17" s="7"/>
      <c r="E17" s="55"/>
      <c r="F17" s="53"/>
      <c r="G17" s="53"/>
      <c r="H17" s="57"/>
      <c r="I17" s="54" t="str">
        <f t="shared" si="0"/>
        <v>Jan-00</v>
      </c>
      <c r="J17" s="50"/>
    </row>
    <row r="18" spans="1:10" ht="15.95" customHeight="1" x14ac:dyDescent="0.2">
      <c r="A18" s="38">
        <v>1020</v>
      </c>
      <c r="B18" s="52"/>
      <c r="C18" s="50"/>
      <c r="D18" s="7"/>
      <c r="E18" s="55"/>
      <c r="F18" s="7"/>
      <c r="G18" s="7"/>
      <c r="H18" s="50"/>
      <c r="I18" s="54" t="str">
        <f t="shared" si="0"/>
        <v>Jan-00</v>
      </c>
      <c r="J18" s="50"/>
    </row>
    <row r="19" spans="1:10" ht="15.95" customHeight="1" x14ac:dyDescent="0.2">
      <c r="A19" s="38">
        <v>1020</v>
      </c>
      <c r="B19" s="52"/>
      <c r="C19" s="50"/>
      <c r="D19" s="7"/>
      <c r="E19" s="55"/>
      <c r="F19" s="7"/>
      <c r="G19" s="7"/>
      <c r="H19" s="50"/>
      <c r="I19" s="54" t="str">
        <f t="shared" si="0"/>
        <v>Jan-00</v>
      </c>
      <c r="J19" s="50"/>
    </row>
    <row r="20" spans="1:10" ht="15.95" customHeight="1" x14ac:dyDescent="0.2">
      <c r="A20" s="38">
        <v>1020</v>
      </c>
      <c r="B20" s="52"/>
      <c r="C20" s="50"/>
      <c r="D20" s="7"/>
      <c r="E20" s="55"/>
      <c r="F20" s="7"/>
      <c r="G20" s="7"/>
      <c r="H20" s="50"/>
      <c r="I20" s="54" t="str">
        <f t="shared" si="0"/>
        <v>Jan-00</v>
      </c>
      <c r="J20" s="50"/>
    </row>
    <row r="21" spans="1:10" ht="15.95" customHeight="1" x14ac:dyDescent="0.2">
      <c r="A21" s="38">
        <v>1020</v>
      </c>
      <c r="B21" s="52"/>
      <c r="C21" s="50"/>
      <c r="D21" s="7"/>
      <c r="E21" s="55"/>
      <c r="F21" s="7"/>
      <c r="G21" s="7"/>
      <c r="H21" s="50"/>
      <c r="I21" s="54" t="str">
        <f t="shared" si="0"/>
        <v>Jan-00</v>
      </c>
      <c r="J21" s="50"/>
    </row>
    <row r="22" spans="1:10" ht="15.95" customHeight="1" x14ac:dyDescent="0.2">
      <c r="A22" s="38">
        <v>1020</v>
      </c>
      <c r="B22" s="52"/>
      <c r="C22" s="50"/>
      <c r="D22" s="7"/>
      <c r="E22" s="55"/>
      <c r="F22" s="7"/>
      <c r="G22" s="7"/>
      <c r="H22" s="50"/>
      <c r="I22" s="54" t="str">
        <f t="shared" si="0"/>
        <v>Jan-00</v>
      </c>
      <c r="J22" s="50"/>
    </row>
    <row r="23" spans="1:10" ht="15.95" customHeight="1" x14ac:dyDescent="0.2">
      <c r="A23" s="38">
        <v>1020</v>
      </c>
      <c r="B23" s="52"/>
      <c r="C23" s="50"/>
      <c r="D23" s="7"/>
      <c r="E23" s="55"/>
      <c r="F23" s="7"/>
      <c r="G23" s="7"/>
      <c r="H23" s="50"/>
      <c r="I23" s="54" t="str">
        <f t="shared" si="0"/>
        <v>Jan-00</v>
      </c>
      <c r="J23" s="50"/>
    </row>
    <row r="24" spans="1:10" ht="15.95" customHeight="1" x14ac:dyDescent="0.2">
      <c r="A24" s="38">
        <v>1020</v>
      </c>
      <c r="B24" s="52"/>
      <c r="C24" s="50"/>
      <c r="D24" s="7"/>
      <c r="E24" s="55"/>
      <c r="F24" s="7"/>
      <c r="G24" s="7"/>
      <c r="H24" s="50"/>
      <c r="I24" s="54" t="str">
        <f t="shared" si="0"/>
        <v>Jan-00</v>
      </c>
      <c r="J24" s="50"/>
    </row>
    <row r="25" spans="1:10" ht="15.95" customHeight="1" x14ac:dyDescent="0.2">
      <c r="A25" s="38">
        <v>1020</v>
      </c>
      <c r="B25" s="52"/>
      <c r="C25" s="50"/>
      <c r="D25" s="7"/>
      <c r="E25" s="55"/>
      <c r="F25" s="7"/>
      <c r="G25" s="7"/>
      <c r="H25" s="50"/>
      <c r="I25" s="54" t="str">
        <f t="shared" si="0"/>
        <v>Jan-00</v>
      </c>
      <c r="J25" s="50"/>
    </row>
  </sheetData>
  <mergeCells count="1">
    <mergeCell ref="A1:K1"/>
  </mergeCells>
  <pageMargins left="0.7" right="0.7" top="0.75" bottom="0.75" header="0.3" footer="0.3"/>
  <pageSetup scale="97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5"/>
  <sheetViews>
    <sheetView topLeftCell="B1" workbookViewId="0">
      <selection activeCell="J4" sqref="J4"/>
    </sheetView>
  </sheetViews>
  <sheetFormatPr defaultRowHeight="12.75" x14ac:dyDescent="0.2"/>
  <cols>
    <col min="1" max="1" width="8.7109375" style="49" hidden="1" customWidth="1"/>
    <col min="2" max="2" width="10.140625" style="49" bestFit="1" customWidth="1"/>
    <col min="3" max="3" width="8.7109375" style="49" customWidth="1"/>
    <col min="4" max="4" width="15.7109375" style="9" customWidth="1"/>
    <col min="5" max="5" width="12.28515625" style="32" bestFit="1" customWidth="1"/>
    <col min="6" max="6" width="22.42578125" style="9" bestFit="1" customWidth="1"/>
    <col min="7" max="7" width="22.42578125" style="9" customWidth="1"/>
    <col min="8" max="8" width="10.42578125" style="49" bestFit="1" customWidth="1"/>
    <col min="9" max="9" width="8" style="49" customWidth="1"/>
    <col min="10" max="16384" width="9.140625" style="49"/>
  </cols>
  <sheetData>
    <row r="1" spans="1:11" s="74" customFormat="1" ht="26.25" x14ac:dyDescent="0.4">
      <c r="A1" s="268" t="s">
        <v>120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98" customFormat="1" ht="93.75" customHeight="1" x14ac:dyDescent="0.2">
      <c r="A2" s="91" t="s">
        <v>26</v>
      </c>
      <c r="B2" s="92" t="s">
        <v>11</v>
      </c>
      <c r="C2" s="93" t="s">
        <v>52</v>
      </c>
      <c r="D2" s="94" t="s">
        <v>4</v>
      </c>
      <c r="E2" s="95" t="s">
        <v>7</v>
      </c>
      <c r="F2" s="94" t="s">
        <v>28</v>
      </c>
      <c r="G2" s="94" t="s">
        <v>8</v>
      </c>
      <c r="H2" s="96" t="s">
        <v>27</v>
      </c>
      <c r="I2" s="97" t="s">
        <v>3</v>
      </c>
      <c r="J2" s="92" t="s">
        <v>16</v>
      </c>
    </row>
    <row r="3" spans="1:11" ht="15.95" customHeight="1" x14ac:dyDescent="0.2">
      <c r="A3" s="38">
        <v>1020</v>
      </c>
      <c r="B3" s="52"/>
      <c r="C3" s="50"/>
      <c r="D3" s="7"/>
      <c r="E3" s="55"/>
      <c r="F3" s="53"/>
      <c r="G3" s="53"/>
      <c r="H3" s="57"/>
      <c r="I3" s="54" t="str">
        <f t="shared" ref="I3:I25" si="0">TEXT(J3,"mmm-yy")</f>
        <v>Jan-00</v>
      </c>
      <c r="J3" s="101"/>
    </row>
    <row r="4" spans="1:11" ht="15.95" customHeight="1" x14ac:dyDescent="0.2">
      <c r="A4" s="38">
        <v>1020</v>
      </c>
      <c r="B4" s="52"/>
      <c r="C4" s="50"/>
      <c r="D4" s="7"/>
      <c r="E4" s="55"/>
      <c r="F4" s="53"/>
      <c r="G4" s="53"/>
      <c r="H4" s="57"/>
      <c r="I4" s="54" t="str">
        <f t="shared" si="0"/>
        <v>Jan-00</v>
      </c>
      <c r="J4" s="101"/>
    </row>
    <row r="5" spans="1:11" ht="15.95" customHeight="1" x14ac:dyDescent="0.2">
      <c r="A5" s="38">
        <v>1020</v>
      </c>
      <c r="B5" s="52"/>
      <c r="C5" s="50"/>
      <c r="D5" s="7"/>
      <c r="E5" s="55"/>
      <c r="F5" s="53"/>
      <c r="G5" s="53"/>
      <c r="H5" s="57"/>
      <c r="I5" s="54" t="str">
        <f t="shared" si="0"/>
        <v>Jan-00</v>
      </c>
      <c r="J5" s="50"/>
    </row>
    <row r="6" spans="1:11" ht="15.95" customHeight="1" x14ac:dyDescent="0.2">
      <c r="A6" s="38">
        <v>1020</v>
      </c>
      <c r="B6" s="52"/>
      <c r="C6" s="50"/>
      <c r="D6" s="7"/>
      <c r="E6" s="55"/>
      <c r="F6" s="53"/>
      <c r="G6" s="53"/>
      <c r="H6" s="57"/>
      <c r="I6" s="54" t="str">
        <f t="shared" si="0"/>
        <v>Jan-00</v>
      </c>
      <c r="J6" s="50"/>
    </row>
    <row r="7" spans="1:11" ht="15.95" customHeight="1" x14ac:dyDescent="0.2">
      <c r="A7" s="38">
        <v>1020</v>
      </c>
      <c r="B7" s="52"/>
      <c r="C7" s="50"/>
      <c r="D7" s="7"/>
      <c r="E7" s="55"/>
      <c r="F7" s="53"/>
      <c r="G7" s="53"/>
      <c r="H7" s="57"/>
      <c r="I7" s="54" t="str">
        <f t="shared" si="0"/>
        <v>Jan-00</v>
      </c>
      <c r="J7" s="50"/>
    </row>
    <row r="8" spans="1:11" ht="15.95" customHeight="1" x14ac:dyDescent="0.2">
      <c r="A8" s="38">
        <v>1020</v>
      </c>
      <c r="B8" s="52"/>
      <c r="C8" s="50"/>
      <c r="D8" s="7"/>
      <c r="E8" s="55"/>
      <c r="F8" s="53"/>
      <c r="G8" s="53"/>
      <c r="H8" s="57"/>
      <c r="I8" s="54" t="str">
        <f t="shared" si="0"/>
        <v>Jan-00</v>
      </c>
      <c r="J8" s="50"/>
    </row>
    <row r="9" spans="1:11" ht="15.95" customHeight="1" x14ac:dyDescent="0.2">
      <c r="A9" s="38">
        <v>1020</v>
      </c>
      <c r="B9" s="52"/>
      <c r="C9" s="50"/>
      <c r="D9" s="7"/>
      <c r="E9" s="55"/>
      <c r="F9" s="53"/>
      <c r="G9" s="53"/>
      <c r="H9" s="57"/>
      <c r="I9" s="54" t="str">
        <f t="shared" si="0"/>
        <v>Jan-00</v>
      </c>
      <c r="J9" s="50"/>
    </row>
    <row r="10" spans="1:11" ht="15.95" customHeight="1" x14ac:dyDescent="0.2">
      <c r="A10" s="38">
        <v>1020</v>
      </c>
      <c r="B10" s="52"/>
      <c r="C10" s="50"/>
      <c r="D10" s="7"/>
      <c r="E10" s="55"/>
      <c r="F10" s="53"/>
      <c r="G10" s="53"/>
      <c r="H10" s="57"/>
      <c r="I10" s="54" t="str">
        <f t="shared" si="0"/>
        <v>Jan-00</v>
      </c>
      <c r="J10" s="50"/>
    </row>
    <row r="11" spans="1:11" ht="15.95" customHeight="1" x14ac:dyDescent="0.2">
      <c r="A11" s="38">
        <v>1020</v>
      </c>
      <c r="B11" s="52"/>
      <c r="C11" s="50"/>
      <c r="D11" s="7"/>
      <c r="E11" s="55"/>
      <c r="F11" s="53"/>
      <c r="G11" s="53"/>
      <c r="H11" s="57"/>
      <c r="I11" s="54" t="str">
        <f t="shared" si="0"/>
        <v>Jan-00</v>
      </c>
      <c r="J11" s="50"/>
    </row>
    <row r="12" spans="1:11" ht="15.95" customHeight="1" x14ac:dyDescent="0.2">
      <c r="A12" s="38">
        <v>1020</v>
      </c>
      <c r="B12" s="52"/>
      <c r="C12" s="50"/>
      <c r="D12" s="7"/>
      <c r="E12" s="55"/>
      <c r="F12" s="53"/>
      <c r="G12" s="53"/>
      <c r="H12" s="57"/>
      <c r="I12" s="54" t="str">
        <f t="shared" si="0"/>
        <v>Jan-00</v>
      </c>
      <c r="J12" s="50"/>
    </row>
    <row r="13" spans="1:11" ht="15.95" customHeight="1" x14ac:dyDescent="0.2">
      <c r="A13" s="38">
        <v>1020</v>
      </c>
      <c r="B13" s="52"/>
      <c r="C13" s="50"/>
      <c r="D13" s="7"/>
      <c r="E13" s="55"/>
      <c r="F13" s="53"/>
      <c r="G13" s="53"/>
      <c r="H13" s="57"/>
      <c r="I13" s="54" t="str">
        <f t="shared" si="0"/>
        <v>Jan-00</v>
      </c>
      <c r="J13" s="50"/>
    </row>
    <row r="14" spans="1:11" ht="15.95" customHeight="1" x14ac:dyDescent="0.2">
      <c r="A14" s="38">
        <v>1020</v>
      </c>
      <c r="B14" s="52"/>
      <c r="C14" s="50"/>
      <c r="D14" s="7"/>
      <c r="E14" s="55"/>
      <c r="F14" s="53"/>
      <c r="G14" s="53"/>
      <c r="H14" s="57"/>
      <c r="I14" s="54" t="str">
        <f t="shared" si="0"/>
        <v>Jan-00</v>
      </c>
      <c r="J14" s="50"/>
    </row>
    <row r="15" spans="1:11" ht="15.95" customHeight="1" x14ac:dyDescent="0.2">
      <c r="A15" s="38">
        <v>1020</v>
      </c>
      <c r="B15" s="52"/>
      <c r="C15" s="50"/>
      <c r="D15" s="7"/>
      <c r="E15" s="55"/>
      <c r="F15" s="53"/>
      <c r="G15" s="53"/>
      <c r="H15" s="57"/>
      <c r="I15" s="54" t="str">
        <f t="shared" si="0"/>
        <v>Jan-00</v>
      </c>
      <c r="J15" s="50"/>
    </row>
    <row r="16" spans="1:11" ht="15.95" customHeight="1" x14ac:dyDescent="0.2">
      <c r="A16" s="38">
        <v>1020</v>
      </c>
      <c r="B16" s="52"/>
      <c r="C16" s="50"/>
      <c r="D16" s="7"/>
      <c r="E16" s="55"/>
      <c r="F16" s="53"/>
      <c r="G16" s="53"/>
      <c r="H16" s="57"/>
      <c r="I16" s="54" t="str">
        <f t="shared" si="0"/>
        <v>Jan-00</v>
      </c>
      <c r="J16" s="50"/>
    </row>
    <row r="17" spans="1:10" ht="15.95" customHeight="1" x14ac:dyDescent="0.2">
      <c r="A17" s="38">
        <v>1020</v>
      </c>
      <c r="B17" s="52"/>
      <c r="C17" s="50"/>
      <c r="D17" s="7"/>
      <c r="E17" s="55"/>
      <c r="F17" s="53"/>
      <c r="G17" s="53"/>
      <c r="H17" s="57"/>
      <c r="I17" s="54" t="str">
        <f t="shared" si="0"/>
        <v>Jan-00</v>
      </c>
      <c r="J17" s="50"/>
    </row>
    <row r="18" spans="1:10" ht="15.95" customHeight="1" x14ac:dyDescent="0.2">
      <c r="A18" s="38">
        <v>1020</v>
      </c>
      <c r="B18" s="52"/>
      <c r="C18" s="50"/>
      <c r="D18" s="7"/>
      <c r="E18" s="55"/>
      <c r="F18" s="7"/>
      <c r="G18" s="7"/>
      <c r="H18" s="50"/>
      <c r="I18" s="54" t="str">
        <f t="shared" si="0"/>
        <v>Jan-00</v>
      </c>
      <c r="J18" s="50"/>
    </row>
    <row r="19" spans="1:10" ht="15.95" customHeight="1" x14ac:dyDescent="0.2">
      <c r="A19" s="38">
        <v>1020</v>
      </c>
      <c r="B19" s="52"/>
      <c r="C19" s="50"/>
      <c r="D19" s="7"/>
      <c r="E19" s="55"/>
      <c r="F19" s="7"/>
      <c r="G19" s="7"/>
      <c r="H19" s="50"/>
      <c r="I19" s="54" t="str">
        <f t="shared" si="0"/>
        <v>Jan-00</v>
      </c>
      <c r="J19" s="50"/>
    </row>
    <row r="20" spans="1:10" ht="15.95" customHeight="1" x14ac:dyDescent="0.2">
      <c r="A20" s="38">
        <v>1020</v>
      </c>
      <c r="B20" s="52"/>
      <c r="C20" s="50"/>
      <c r="D20" s="7"/>
      <c r="E20" s="55"/>
      <c r="F20" s="7"/>
      <c r="G20" s="7"/>
      <c r="H20" s="50"/>
      <c r="I20" s="54" t="str">
        <f t="shared" si="0"/>
        <v>Jan-00</v>
      </c>
      <c r="J20" s="50"/>
    </row>
    <row r="21" spans="1:10" ht="15.95" customHeight="1" x14ac:dyDescent="0.2">
      <c r="A21" s="38">
        <v>1020</v>
      </c>
      <c r="B21" s="52"/>
      <c r="C21" s="50"/>
      <c r="D21" s="7"/>
      <c r="E21" s="55"/>
      <c r="F21" s="7"/>
      <c r="G21" s="7"/>
      <c r="H21" s="50"/>
      <c r="I21" s="54" t="str">
        <f t="shared" si="0"/>
        <v>Jan-00</v>
      </c>
      <c r="J21" s="50"/>
    </row>
    <row r="22" spans="1:10" ht="15.95" customHeight="1" x14ac:dyDescent="0.2">
      <c r="A22" s="38">
        <v>1020</v>
      </c>
      <c r="B22" s="52"/>
      <c r="C22" s="50"/>
      <c r="D22" s="7"/>
      <c r="E22" s="55"/>
      <c r="F22" s="7"/>
      <c r="G22" s="7"/>
      <c r="H22" s="50"/>
      <c r="I22" s="54" t="str">
        <f t="shared" si="0"/>
        <v>Jan-00</v>
      </c>
      <c r="J22" s="50"/>
    </row>
    <row r="23" spans="1:10" ht="15.95" customHeight="1" x14ac:dyDescent="0.2">
      <c r="A23" s="38">
        <v>1020</v>
      </c>
      <c r="B23" s="52"/>
      <c r="C23" s="50"/>
      <c r="D23" s="7"/>
      <c r="E23" s="55"/>
      <c r="F23" s="7"/>
      <c r="G23" s="7"/>
      <c r="H23" s="50"/>
      <c r="I23" s="54" t="str">
        <f t="shared" si="0"/>
        <v>Jan-00</v>
      </c>
      <c r="J23" s="50"/>
    </row>
    <row r="24" spans="1:10" ht="15.95" customHeight="1" x14ac:dyDescent="0.2">
      <c r="A24" s="38">
        <v>1020</v>
      </c>
      <c r="B24" s="52"/>
      <c r="C24" s="50"/>
      <c r="D24" s="7"/>
      <c r="E24" s="55"/>
      <c r="F24" s="7"/>
      <c r="G24" s="7"/>
      <c r="H24" s="50"/>
      <c r="I24" s="54" t="str">
        <f t="shared" si="0"/>
        <v>Jan-00</v>
      </c>
      <c r="J24" s="50"/>
    </row>
    <row r="25" spans="1:10" ht="15.95" customHeight="1" x14ac:dyDescent="0.2">
      <c r="A25" s="38">
        <v>1020</v>
      </c>
      <c r="B25" s="52"/>
      <c r="C25" s="50"/>
      <c r="D25" s="7"/>
      <c r="E25" s="55"/>
      <c r="F25" s="7"/>
      <c r="G25" s="7"/>
      <c r="H25" s="50"/>
      <c r="I25" s="54" t="str">
        <f t="shared" si="0"/>
        <v>Jan-00</v>
      </c>
      <c r="J25" s="50"/>
    </row>
  </sheetData>
  <mergeCells count="1"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4"/>
  <sheetViews>
    <sheetView topLeftCell="B1" workbookViewId="0">
      <selection activeCell="E5" sqref="E5"/>
    </sheetView>
  </sheetViews>
  <sheetFormatPr defaultRowHeight="12.75" x14ac:dyDescent="0.2"/>
  <cols>
    <col min="1" max="1" width="8.7109375" style="49" hidden="1" customWidth="1"/>
    <col min="2" max="2" width="10.140625" style="59" bestFit="1" customWidth="1"/>
    <col min="3" max="3" width="10.140625" style="49" bestFit="1" customWidth="1"/>
    <col min="4" max="4" width="15.7109375" style="9" customWidth="1"/>
    <col min="5" max="5" width="8.7109375" style="32" bestFit="1" customWidth="1"/>
    <col min="6" max="6" width="22.42578125" style="9" bestFit="1" customWidth="1"/>
    <col min="7" max="7" width="28.42578125" style="9" customWidth="1"/>
    <col min="8" max="8" width="5.5703125" style="49" bestFit="1" customWidth="1"/>
    <col min="9" max="9" width="7.140625" style="49" bestFit="1" customWidth="1"/>
    <col min="10" max="10" width="8.140625" style="49" bestFit="1" customWidth="1"/>
    <col min="11" max="16384" width="9.140625" style="49"/>
  </cols>
  <sheetData>
    <row r="1" spans="1:11" s="32" customFormat="1" ht="26.25" customHeight="1" x14ac:dyDescent="0.4">
      <c r="A1" s="267" t="s">
        <v>47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s="98" customFormat="1" ht="93.75" customHeight="1" x14ac:dyDescent="0.2">
      <c r="A2" s="91" t="s">
        <v>26</v>
      </c>
      <c r="B2" s="92" t="s">
        <v>35</v>
      </c>
      <c r="C2" s="93" t="s">
        <v>52</v>
      </c>
      <c r="D2" s="94" t="s">
        <v>4</v>
      </c>
      <c r="E2" s="95" t="s">
        <v>7</v>
      </c>
      <c r="F2" s="94" t="s">
        <v>28</v>
      </c>
      <c r="G2" s="94" t="s">
        <v>8</v>
      </c>
      <c r="H2" s="96" t="s">
        <v>27</v>
      </c>
      <c r="I2" s="97" t="s">
        <v>3</v>
      </c>
      <c r="J2" s="92" t="s">
        <v>34</v>
      </c>
    </row>
    <row r="3" spans="1:11" ht="15.95" customHeight="1" thickBot="1" x14ac:dyDescent="0.25">
      <c r="A3" s="51">
        <v>1000</v>
      </c>
      <c r="B3" s="52">
        <v>43416</v>
      </c>
      <c r="C3" s="50"/>
      <c r="D3" s="135" t="s">
        <v>134</v>
      </c>
      <c r="E3" s="131">
        <v>575.29999999999995</v>
      </c>
      <c r="F3" s="130" t="s">
        <v>135</v>
      </c>
      <c r="G3" s="66" t="s">
        <v>136</v>
      </c>
      <c r="H3" s="73" t="s">
        <v>62</v>
      </c>
      <c r="I3" s="54" t="str">
        <f t="shared" ref="I3:I24" si="0">TEXT(J3,"mmm-yy")</f>
        <v>Nov-18</v>
      </c>
      <c r="J3" s="100">
        <v>43416</v>
      </c>
      <c r="K3" s="118"/>
    </row>
    <row r="4" spans="1:11" ht="15.95" customHeight="1" thickBot="1" x14ac:dyDescent="0.25">
      <c r="A4" s="51">
        <v>1000</v>
      </c>
      <c r="B4" s="52"/>
      <c r="C4" s="50"/>
      <c r="D4" s="135"/>
      <c r="E4" s="240">
        <f>SUM(E3)</f>
        <v>575.29999999999995</v>
      </c>
      <c r="F4" s="130"/>
      <c r="G4" s="66"/>
      <c r="H4" s="73"/>
      <c r="I4" s="54" t="str">
        <f t="shared" si="0"/>
        <v>Jan-00</v>
      </c>
      <c r="J4" s="100"/>
      <c r="K4" s="118"/>
    </row>
    <row r="5" spans="1:11" ht="15.95" customHeight="1" x14ac:dyDescent="0.2">
      <c r="A5" s="51">
        <v>1000</v>
      </c>
      <c r="B5" s="105"/>
      <c r="C5" s="119"/>
      <c r="D5" s="66"/>
      <c r="E5" s="133"/>
      <c r="F5" s="102"/>
      <c r="G5" s="66"/>
      <c r="H5" s="50"/>
      <c r="I5" s="54" t="str">
        <f t="shared" si="0"/>
        <v>Jan-00</v>
      </c>
      <c r="J5" s="113"/>
    </row>
    <row r="6" spans="1:11" ht="15.95" customHeight="1" x14ac:dyDescent="0.2">
      <c r="A6" s="51">
        <v>1000</v>
      </c>
      <c r="B6" s="52"/>
      <c r="C6" s="117"/>
      <c r="D6" s="66"/>
      <c r="E6" s="55"/>
      <c r="F6" s="66"/>
      <c r="G6" s="66"/>
      <c r="H6" s="73"/>
      <c r="I6" s="54" t="str">
        <f t="shared" si="0"/>
        <v>Jan-00</v>
      </c>
      <c r="J6" s="100"/>
    </row>
    <row r="7" spans="1:11" ht="15.95" customHeight="1" x14ac:dyDescent="0.2">
      <c r="A7" s="51">
        <v>1000</v>
      </c>
      <c r="B7" s="52"/>
      <c r="C7" s="50"/>
      <c r="D7" s="7"/>
      <c r="E7" s="55"/>
      <c r="F7" s="7"/>
      <c r="G7" s="7"/>
      <c r="H7" s="50"/>
      <c r="I7" s="54" t="str">
        <f t="shared" si="0"/>
        <v>Jan-00</v>
      </c>
      <c r="J7" s="101"/>
    </row>
    <row r="8" spans="1:11" ht="15.95" customHeight="1" x14ac:dyDescent="0.2">
      <c r="A8" s="51">
        <v>1000</v>
      </c>
      <c r="B8" s="52"/>
      <c r="C8" s="50"/>
      <c r="D8" s="7"/>
      <c r="E8" s="55"/>
      <c r="F8" s="7"/>
      <c r="G8" s="7"/>
      <c r="H8" s="50"/>
      <c r="I8" s="54" t="str">
        <f t="shared" si="0"/>
        <v>Jan-00</v>
      </c>
      <c r="J8" s="101"/>
    </row>
    <row r="9" spans="1:11" ht="15.95" customHeight="1" x14ac:dyDescent="0.2">
      <c r="A9" s="51">
        <v>1000</v>
      </c>
      <c r="B9" s="52"/>
      <c r="C9" s="50"/>
      <c r="D9" s="7"/>
      <c r="E9" s="55"/>
      <c r="F9" s="7"/>
      <c r="G9" s="7"/>
      <c r="H9" s="50"/>
      <c r="I9" s="54" t="str">
        <f t="shared" si="0"/>
        <v>Jan-00</v>
      </c>
      <c r="J9" s="101"/>
    </row>
    <row r="10" spans="1:11" ht="15.95" customHeight="1" x14ac:dyDescent="0.2">
      <c r="A10" s="51">
        <v>1000</v>
      </c>
      <c r="B10" s="52"/>
      <c r="C10" s="73"/>
      <c r="D10" s="66"/>
      <c r="E10" s="55"/>
      <c r="F10" s="66"/>
      <c r="G10" s="66"/>
      <c r="H10" s="73"/>
      <c r="I10" s="54" t="str">
        <f t="shared" si="0"/>
        <v>Jan-00</v>
      </c>
      <c r="J10" s="101"/>
    </row>
    <row r="11" spans="1:11" ht="15.95" customHeight="1" x14ac:dyDescent="0.2">
      <c r="A11" s="51">
        <v>1000</v>
      </c>
      <c r="B11" s="52"/>
      <c r="C11" s="50"/>
      <c r="D11" s="7"/>
      <c r="E11" s="55"/>
      <c r="F11" s="7"/>
      <c r="G11" s="7"/>
      <c r="H11" s="50"/>
      <c r="I11" s="54" t="str">
        <f t="shared" si="0"/>
        <v>Jan-00</v>
      </c>
      <c r="J11" s="101"/>
    </row>
    <row r="12" spans="1:11" ht="15.95" customHeight="1" x14ac:dyDescent="0.2">
      <c r="A12" s="51">
        <v>1000</v>
      </c>
      <c r="B12" s="52"/>
      <c r="C12" s="50"/>
      <c r="D12" s="7"/>
      <c r="E12" s="55"/>
      <c r="F12" s="7"/>
      <c r="G12" s="7"/>
      <c r="H12" s="50"/>
      <c r="I12" s="54" t="str">
        <f t="shared" si="0"/>
        <v>Jan-00</v>
      </c>
      <c r="J12" s="101"/>
    </row>
    <row r="13" spans="1:11" ht="15.95" customHeight="1" x14ac:dyDescent="0.2">
      <c r="A13" s="51">
        <v>1000</v>
      </c>
      <c r="B13" s="52"/>
      <c r="C13" s="50"/>
      <c r="D13" s="7"/>
      <c r="E13" s="55"/>
      <c r="F13" s="7"/>
      <c r="G13" s="7"/>
      <c r="H13" s="50"/>
      <c r="I13" s="54" t="str">
        <f t="shared" si="0"/>
        <v>Jan-00</v>
      </c>
      <c r="J13" s="50"/>
    </row>
    <row r="14" spans="1:11" ht="15.95" customHeight="1" x14ac:dyDescent="0.2">
      <c r="A14" s="51">
        <v>1000</v>
      </c>
      <c r="B14" s="52"/>
      <c r="C14" s="50"/>
      <c r="D14" s="7"/>
      <c r="E14" s="55"/>
      <c r="F14" s="7"/>
      <c r="G14" s="7"/>
      <c r="H14" s="50"/>
      <c r="I14" s="54" t="str">
        <f t="shared" si="0"/>
        <v>Jan-00</v>
      </c>
      <c r="J14" s="50"/>
    </row>
    <row r="15" spans="1:11" ht="15.95" customHeight="1" x14ac:dyDescent="0.2">
      <c r="A15" s="51">
        <v>1000</v>
      </c>
      <c r="B15" s="52"/>
      <c r="C15" s="50"/>
      <c r="D15" s="7"/>
      <c r="E15" s="55"/>
      <c r="F15" s="7"/>
      <c r="G15" s="7"/>
      <c r="H15" s="50"/>
      <c r="I15" s="54" t="str">
        <f t="shared" si="0"/>
        <v>Jan-00</v>
      </c>
      <c r="J15" s="50"/>
    </row>
    <row r="16" spans="1:11" ht="15.95" customHeight="1" x14ac:dyDescent="0.2">
      <c r="A16" s="51">
        <v>1000</v>
      </c>
      <c r="B16" s="52"/>
      <c r="C16" s="50"/>
      <c r="D16" s="7"/>
      <c r="E16" s="55"/>
      <c r="F16" s="7"/>
      <c r="G16" s="7"/>
      <c r="H16" s="50"/>
      <c r="I16" s="54" t="str">
        <f t="shared" si="0"/>
        <v>Jan-00</v>
      </c>
      <c r="J16" s="50"/>
    </row>
    <row r="17" spans="1:10" ht="15.95" customHeight="1" x14ac:dyDescent="0.2">
      <c r="A17" s="51">
        <v>1000</v>
      </c>
      <c r="B17" s="52"/>
      <c r="C17" s="50"/>
      <c r="D17" s="7"/>
      <c r="E17" s="55"/>
      <c r="F17" s="7"/>
      <c r="G17" s="7"/>
      <c r="H17" s="50"/>
      <c r="I17" s="54" t="str">
        <f t="shared" si="0"/>
        <v>Jan-00</v>
      </c>
      <c r="J17" s="50"/>
    </row>
    <row r="18" spans="1:10" ht="15.95" customHeight="1" x14ac:dyDescent="0.2">
      <c r="A18" s="51">
        <v>1000</v>
      </c>
      <c r="B18" s="52"/>
      <c r="C18" s="50"/>
      <c r="D18" s="7"/>
      <c r="E18" s="55"/>
      <c r="F18" s="7"/>
      <c r="G18" s="7"/>
      <c r="H18" s="50"/>
      <c r="I18" s="54" t="str">
        <f t="shared" si="0"/>
        <v>Jan-00</v>
      </c>
      <c r="J18" s="50"/>
    </row>
    <row r="19" spans="1:10" ht="15.95" customHeight="1" x14ac:dyDescent="0.2">
      <c r="A19" s="51">
        <v>1000</v>
      </c>
      <c r="B19" s="52"/>
      <c r="C19" s="50"/>
      <c r="D19" s="7"/>
      <c r="E19" s="55"/>
      <c r="F19" s="7"/>
      <c r="G19" s="7"/>
      <c r="H19" s="50"/>
      <c r="I19" s="54" t="str">
        <f t="shared" si="0"/>
        <v>Jan-00</v>
      </c>
      <c r="J19" s="50"/>
    </row>
    <row r="20" spans="1:10" ht="15.95" customHeight="1" x14ac:dyDescent="0.2">
      <c r="A20" s="51">
        <v>1000</v>
      </c>
      <c r="B20" s="52"/>
      <c r="C20" s="50"/>
      <c r="D20" s="7"/>
      <c r="E20" s="55"/>
      <c r="F20" s="7"/>
      <c r="G20" s="7"/>
      <c r="H20" s="50"/>
      <c r="I20" s="54" t="str">
        <f t="shared" si="0"/>
        <v>Jan-00</v>
      </c>
      <c r="J20" s="50"/>
    </row>
    <row r="21" spans="1:10" ht="15.95" customHeight="1" x14ac:dyDescent="0.2">
      <c r="A21" s="51">
        <v>1000</v>
      </c>
      <c r="B21" s="52"/>
      <c r="C21" s="50"/>
      <c r="D21" s="7"/>
      <c r="E21" s="55"/>
      <c r="F21" s="7"/>
      <c r="G21" s="7"/>
      <c r="H21" s="50"/>
      <c r="I21" s="54" t="str">
        <f t="shared" si="0"/>
        <v>Jan-00</v>
      </c>
      <c r="J21" s="50"/>
    </row>
    <row r="22" spans="1:10" ht="15.95" customHeight="1" x14ac:dyDescent="0.2">
      <c r="A22" s="51">
        <v>1000</v>
      </c>
      <c r="B22" s="52"/>
      <c r="C22" s="50"/>
      <c r="D22" s="7"/>
      <c r="E22" s="55"/>
      <c r="F22" s="7"/>
      <c r="G22" s="7"/>
      <c r="H22" s="50"/>
      <c r="I22" s="54" t="str">
        <f t="shared" si="0"/>
        <v>Jan-00</v>
      </c>
      <c r="J22" s="50"/>
    </row>
    <row r="23" spans="1:10" ht="15.95" customHeight="1" x14ac:dyDescent="0.2">
      <c r="A23" s="51">
        <v>1000</v>
      </c>
      <c r="B23" s="52"/>
      <c r="C23" s="50"/>
      <c r="D23" s="7"/>
      <c r="E23" s="55"/>
      <c r="F23" s="7"/>
      <c r="G23" s="7"/>
      <c r="H23" s="50"/>
      <c r="I23" s="54" t="str">
        <f t="shared" si="0"/>
        <v>Jan-00</v>
      </c>
      <c r="J23" s="50"/>
    </row>
    <row r="24" spans="1:10" ht="15.95" customHeight="1" x14ac:dyDescent="0.2">
      <c r="A24" s="51">
        <v>1000</v>
      </c>
      <c r="B24" s="52"/>
      <c r="C24" s="50"/>
      <c r="D24" s="7"/>
      <c r="E24" s="55"/>
      <c r="F24" s="7"/>
      <c r="G24" s="7"/>
      <c r="H24" s="50"/>
      <c r="I24" s="54" t="str">
        <f t="shared" si="0"/>
        <v>Jan-00</v>
      </c>
      <c r="J24" s="50"/>
    </row>
  </sheetData>
  <mergeCells count="1">
    <mergeCell ref="A1:K1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20"/>
  <sheetViews>
    <sheetView topLeftCell="B1" workbookViewId="0">
      <selection activeCell="E7" sqref="E7"/>
    </sheetView>
  </sheetViews>
  <sheetFormatPr defaultRowHeight="12.75" x14ac:dyDescent="0.2"/>
  <cols>
    <col min="1" max="1" width="8.7109375" style="5" hidden="1" customWidth="1"/>
    <col min="2" max="2" width="10.140625" style="59" bestFit="1" customWidth="1"/>
    <col min="3" max="3" width="10.140625" style="5" bestFit="1" customWidth="1"/>
    <col min="4" max="4" width="15.7109375" style="9" customWidth="1"/>
    <col min="5" max="5" width="10.28515625" style="32" bestFit="1" customWidth="1"/>
    <col min="6" max="6" width="22.42578125" style="9" bestFit="1" customWidth="1"/>
    <col min="7" max="7" width="26.85546875" style="9" bestFit="1" customWidth="1"/>
    <col min="8" max="8" width="9.42578125" style="5" bestFit="1" customWidth="1"/>
    <col min="9" max="9" width="8" style="5" customWidth="1"/>
    <col min="10" max="10" width="10.42578125" style="5" customWidth="1"/>
    <col min="11" max="11" width="10.140625" style="5" customWidth="1"/>
    <col min="12" max="16384" width="9.140625" style="5"/>
  </cols>
  <sheetData>
    <row r="1" spans="1:11" s="74" customFormat="1" ht="26.25" x14ac:dyDescent="0.4">
      <c r="A1" s="268" t="s">
        <v>43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98" customFormat="1" ht="93.75" customHeight="1" x14ac:dyDescent="0.2">
      <c r="A2" s="91" t="s">
        <v>26</v>
      </c>
      <c r="B2" s="92" t="s">
        <v>35</v>
      </c>
      <c r="C2" s="93" t="s">
        <v>52</v>
      </c>
      <c r="D2" s="94" t="s">
        <v>4</v>
      </c>
      <c r="E2" s="95" t="s">
        <v>7</v>
      </c>
      <c r="F2" s="94" t="s">
        <v>28</v>
      </c>
      <c r="G2" s="94" t="s">
        <v>8</v>
      </c>
      <c r="H2" s="96" t="s">
        <v>27</v>
      </c>
      <c r="I2" s="97" t="s">
        <v>3</v>
      </c>
      <c r="J2" s="92" t="s">
        <v>34</v>
      </c>
    </row>
    <row r="3" spans="1:11" s="49" customFormat="1" ht="15.95" customHeight="1" x14ac:dyDescent="0.2">
      <c r="A3" s="51">
        <v>1000</v>
      </c>
      <c r="B3" s="52">
        <v>43231</v>
      </c>
      <c r="C3" s="50"/>
      <c r="D3" s="66"/>
      <c r="E3" s="107">
        <v>100</v>
      </c>
      <c r="F3" s="66" t="s">
        <v>89</v>
      </c>
      <c r="G3" s="66" t="s">
        <v>90</v>
      </c>
      <c r="H3" s="73" t="s">
        <v>62</v>
      </c>
      <c r="I3" s="54" t="str">
        <f>TEXT(J3,"mmm-yy")</f>
        <v>May-18</v>
      </c>
      <c r="J3" s="100">
        <v>43231</v>
      </c>
      <c r="K3" s="118"/>
    </row>
    <row r="4" spans="1:11" ht="15.95" customHeight="1" x14ac:dyDescent="0.2">
      <c r="A4" s="28">
        <v>1000</v>
      </c>
      <c r="B4" s="52">
        <v>43248</v>
      </c>
      <c r="C4" s="6"/>
      <c r="D4" s="7"/>
      <c r="E4" s="107">
        <v>60</v>
      </c>
      <c r="F4" s="66" t="s">
        <v>96</v>
      </c>
      <c r="G4" s="66" t="s">
        <v>97</v>
      </c>
      <c r="H4" s="73" t="s">
        <v>62</v>
      </c>
      <c r="I4" s="54" t="str">
        <f t="shared" ref="I4:I20" si="0">TEXT(J4,"mmm-yy")</f>
        <v>May-18</v>
      </c>
      <c r="J4" s="101">
        <v>43248</v>
      </c>
    </row>
    <row r="5" spans="1:11" ht="15.95" customHeight="1" thickBot="1" x14ac:dyDescent="0.25">
      <c r="A5" s="28">
        <v>1000</v>
      </c>
      <c r="B5" s="52">
        <v>43398</v>
      </c>
      <c r="C5" s="1"/>
      <c r="D5" s="66" t="s">
        <v>69</v>
      </c>
      <c r="E5" s="131">
        <v>100</v>
      </c>
      <c r="F5" s="66" t="s">
        <v>65</v>
      </c>
      <c r="G5" s="66" t="s">
        <v>125</v>
      </c>
      <c r="H5" s="73" t="s">
        <v>62</v>
      </c>
      <c r="I5" s="79" t="str">
        <f t="shared" si="0"/>
        <v>Oct-18</v>
      </c>
      <c r="J5" s="101">
        <v>43398</v>
      </c>
    </row>
    <row r="6" spans="1:11" ht="15.95" customHeight="1" thickBot="1" x14ac:dyDescent="0.25">
      <c r="A6" s="28">
        <v>1000</v>
      </c>
      <c r="B6" s="52"/>
      <c r="C6" s="6"/>
      <c r="D6" s="129"/>
      <c r="E6" s="240">
        <f>SUM(E3:E5)</f>
        <v>260</v>
      </c>
      <c r="F6" s="130"/>
      <c r="G6" s="66"/>
      <c r="H6" s="73"/>
      <c r="I6" s="54" t="str">
        <f t="shared" si="0"/>
        <v>Jan-00</v>
      </c>
      <c r="J6" s="101"/>
    </row>
    <row r="7" spans="1:11" ht="15.95" customHeight="1" x14ac:dyDescent="0.2">
      <c r="A7" s="28">
        <v>1000</v>
      </c>
      <c r="B7" s="52"/>
      <c r="C7" s="73"/>
      <c r="D7" s="66"/>
      <c r="E7" s="241"/>
      <c r="F7" s="66"/>
      <c r="G7" s="66"/>
      <c r="H7" s="73"/>
      <c r="I7" s="54" t="str">
        <f t="shared" si="0"/>
        <v>Jan-00</v>
      </c>
      <c r="J7" s="101"/>
    </row>
    <row r="8" spans="1:11" ht="15.95" customHeight="1" x14ac:dyDescent="0.2">
      <c r="A8" s="28">
        <v>1000</v>
      </c>
      <c r="B8" s="52"/>
      <c r="C8" s="6"/>
      <c r="D8" s="129"/>
      <c r="E8" s="55"/>
      <c r="F8" s="134"/>
      <c r="G8" s="7"/>
      <c r="H8" s="6"/>
      <c r="I8" s="54" t="str">
        <f t="shared" si="0"/>
        <v>Jan-00</v>
      </c>
      <c r="J8" s="101"/>
    </row>
    <row r="9" spans="1:11" ht="15.95" customHeight="1" x14ac:dyDescent="0.2">
      <c r="A9" s="28">
        <v>1000</v>
      </c>
      <c r="B9" s="52"/>
      <c r="C9" s="6"/>
      <c r="D9" s="7"/>
      <c r="E9" s="133"/>
      <c r="F9" s="7"/>
      <c r="G9" s="7"/>
      <c r="H9" s="6"/>
      <c r="I9" s="54" t="str">
        <f t="shared" si="0"/>
        <v>Jan-00</v>
      </c>
      <c r="J9" s="50"/>
    </row>
    <row r="10" spans="1:11" ht="15.95" customHeight="1" x14ac:dyDescent="0.2">
      <c r="A10" s="28">
        <v>1000</v>
      </c>
      <c r="B10" s="52"/>
      <c r="C10" s="6"/>
      <c r="D10" s="7"/>
      <c r="E10" s="37"/>
      <c r="F10" s="7"/>
      <c r="G10" s="7"/>
      <c r="H10" s="6"/>
      <c r="I10" s="54" t="str">
        <f t="shared" si="0"/>
        <v>Jan-00</v>
      </c>
      <c r="J10" s="50"/>
    </row>
    <row r="11" spans="1:11" ht="15.95" customHeight="1" x14ac:dyDescent="0.2">
      <c r="A11" s="28">
        <v>1000</v>
      </c>
      <c r="B11" s="52"/>
      <c r="C11" s="6"/>
      <c r="D11" s="7"/>
      <c r="E11" s="37"/>
      <c r="F11" s="7"/>
      <c r="G11" s="7"/>
      <c r="H11" s="6"/>
      <c r="I11" s="54" t="str">
        <f t="shared" si="0"/>
        <v>Jan-00</v>
      </c>
      <c r="J11" s="50"/>
    </row>
    <row r="12" spans="1:11" ht="15.95" customHeight="1" x14ac:dyDescent="0.2">
      <c r="A12" s="28">
        <v>1000</v>
      </c>
      <c r="B12" s="52"/>
      <c r="C12" s="6"/>
      <c r="D12" s="7"/>
      <c r="E12" s="37"/>
      <c r="F12" s="7"/>
      <c r="G12" s="7"/>
      <c r="H12" s="6"/>
      <c r="I12" s="54" t="str">
        <f t="shared" si="0"/>
        <v>Jan-00</v>
      </c>
      <c r="J12" s="50"/>
    </row>
    <row r="13" spans="1:11" ht="15.95" customHeight="1" x14ac:dyDescent="0.2">
      <c r="A13" s="28">
        <v>1000</v>
      </c>
      <c r="B13" s="52"/>
      <c r="C13" s="6"/>
      <c r="D13" s="7"/>
      <c r="E13" s="37"/>
      <c r="F13" s="7"/>
      <c r="G13" s="7"/>
      <c r="H13" s="6"/>
      <c r="I13" s="54" t="str">
        <f t="shared" si="0"/>
        <v>Jan-00</v>
      </c>
      <c r="J13" s="50"/>
    </row>
    <row r="14" spans="1:11" ht="15.95" customHeight="1" x14ac:dyDescent="0.2">
      <c r="A14" s="28">
        <v>1000</v>
      </c>
      <c r="B14" s="52"/>
      <c r="C14" s="6"/>
      <c r="D14" s="7"/>
      <c r="E14" s="37"/>
      <c r="F14" s="7"/>
      <c r="G14" s="7"/>
      <c r="H14" s="6"/>
      <c r="I14" s="54" t="str">
        <f t="shared" si="0"/>
        <v>Jan-00</v>
      </c>
      <c r="J14" s="50"/>
    </row>
    <row r="15" spans="1:11" ht="15.95" customHeight="1" x14ac:dyDescent="0.2">
      <c r="A15" s="28">
        <v>1000</v>
      </c>
      <c r="B15" s="52"/>
      <c r="C15" s="6"/>
      <c r="D15" s="7"/>
      <c r="E15" s="37"/>
      <c r="F15" s="7"/>
      <c r="G15" s="7"/>
      <c r="H15" s="6"/>
      <c r="I15" s="54" t="str">
        <f t="shared" si="0"/>
        <v>Jan-00</v>
      </c>
      <c r="J15" s="50"/>
    </row>
    <row r="16" spans="1:11" ht="15.95" customHeight="1" x14ac:dyDescent="0.2">
      <c r="A16" s="28">
        <v>1000</v>
      </c>
      <c r="B16" s="52"/>
      <c r="C16" s="6"/>
      <c r="D16" s="7"/>
      <c r="E16" s="37"/>
      <c r="F16" s="7"/>
      <c r="G16" s="7"/>
      <c r="H16" s="6"/>
      <c r="I16" s="54" t="str">
        <f t="shared" si="0"/>
        <v>Jan-00</v>
      </c>
      <c r="J16" s="50"/>
    </row>
    <row r="17" spans="1:10" ht="15.95" customHeight="1" x14ac:dyDescent="0.2">
      <c r="A17" s="28">
        <v>1000</v>
      </c>
      <c r="B17" s="52"/>
      <c r="C17" s="6"/>
      <c r="D17" s="7"/>
      <c r="E17" s="37"/>
      <c r="F17" s="7"/>
      <c r="G17" s="7"/>
      <c r="H17" s="6"/>
      <c r="I17" s="54" t="str">
        <f t="shared" si="0"/>
        <v>Jan-00</v>
      </c>
      <c r="J17" s="50"/>
    </row>
    <row r="18" spans="1:10" ht="15.95" customHeight="1" x14ac:dyDescent="0.2">
      <c r="A18" s="28">
        <v>1000</v>
      </c>
      <c r="B18" s="52"/>
      <c r="C18" s="6"/>
      <c r="D18" s="7"/>
      <c r="E18" s="37"/>
      <c r="F18" s="7"/>
      <c r="G18" s="7"/>
      <c r="H18" s="6"/>
      <c r="I18" s="54" t="str">
        <f t="shared" si="0"/>
        <v>Jan-00</v>
      </c>
      <c r="J18" s="50"/>
    </row>
    <row r="19" spans="1:10" ht="15.95" customHeight="1" x14ac:dyDescent="0.2">
      <c r="A19" s="28">
        <v>1000</v>
      </c>
      <c r="B19" s="52"/>
      <c r="C19" s="6"/>
      <c r="D19" s="7"/>
      <c r="E19" s="37"/>
      <c r="F19" s="7"/>
      <c r="G19" s="7"/>
      <c r="H19" s="6"/>
      <c r="I19" s="54" t="str">
        <f t="shared" si="0"/>
        <v>Jan-00</v>
      </c>
      <c r="J19" s="50"/>
    </row>
    <row r="20" spans="1:10" ht="15.95" customHeight="1" x14ac:dyDescent="0.2">
      <c r="A20" s="28">
        <v>1000</v>
      </c>
      <c r="B20" s="52"/>
      <c r="C20" s="6"/>
      <c r="D20" s="7"/>
      <c r="E20" s="37"/>
      <c r="F20" s="7"/>
      <c r="G20" s="7"/>
      <c r="H20" s="6"/>
      <c r="I20" s="54" t="str">
        <f t="shared" si="0"/>
        <v>Jan-00</v>
      </c>
      <c r="J20" s="50"/>
    </row>
  </sheetData>
  <mergeCells count="1">
    <mergeCell ref="A1:K1"/>
  </mergeCells>
  <phoneticPr fontId="0" type="noConversion"/>
  <printOptions horizontalCentered="1"/>
  <pageMargins left="0.7" right="0.7" top="0.75" bottom="0.75" header="0.3" footer="0.3"/>
  <pageSetup paperSize="9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9</vt:i4>
      </vt:variant>
    </vt:vector>
  </HeadingPairs>
  <TitlesOfParts>
    <vt:vector size="27" baseType="lpstr">
      <vt:lpstr>Summary</vt:lpstr>
      <vt:lpstr>1000-Memberships</vt:lpstr>
      <vt:lpstr>1010-Merchandise</vt:lpstr>
      <vt:lpstr>1020-Book Sales</vt:lpstr>
      <vt:lpstr>1025-Advertising Income</vt:lpstr>
      <vt:lpstr>1030-Interest</vt:lpstr>
      <vt:lpstr>1035-Fundraising</vt:lpstr>
      <vt:lpstr>1040-Paypal Income</vt:lpstr>
      <vt:lpstr>1050-Other Income</vt:lpstr>
      <vt:lpstr>2000-Marketing</vt:lpstr>
      <vt:lpstr>2010-Printing</vt:lpstr>
      <vt:lpstr>2020-Postage</vt:lpstr>
      <vt:lpstr>2030-Stationery</vt:lpstr>
      <vt:lpstr>2040-Book Purchases</vt:lpstr>
      <vt:lpstr>2050-Bank Fees</vt:lpstr>
      <vt:lpstr>2060-Other</vt:lpstr>
      <vt:lpstr>PayPal Details</vt:lpstr>
      <vt:lpstr>PayPal Transaction Details</vt:lpstr>
      <vt:lpstr>'1050-Other Income'!Print_Area</vt:lpstr>
      <vt:lpstr>'2000-Marketing'!Print_Area</vt:lpstr>
      <vt:lpstr>'2020-Postage'!Print_Area</vt:lpstr>
      <vt:lpstr>'2050-Bank Fees'!Print_Area</vt:lpstr>
      <vt:lpstr>Summary!Print_Area</vt:lpstr>
      <vt:lpstr>'1050-Other Income'!Print_Titles</vt:lpstr>
      <vt:lpstr>'2000-Marketing'!Print_Titles</vt:lpstr>
      <vt:lpstr>'2020-Postage'!Print_Titles</vt:lpstr>
      <vt:lpstr>'2050-Bank Fees'!Print_Titles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Compuzzle</dc:creator>
  <cp:lastModifiedBy>Jodie Powell</cp:lastModifiedBy>
  <cp:lastPrinted>2018-12-29T01:25:10Z</cp:lastPrinted>
  <dcterms:created xsi:type="dcterms:W3CDTF">2003-10-10T15:31:11Z</dcterms:created>
  <dcterms:modified xsi:type="dcterms:W3CDTF">2019-01-13T23:33:30Z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TC011684391033</vt:lpwstr>
  </property>
</Properties>
</file>